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aten\OneDrive\Orders\Concordia\"/>
    </mc:Choice>
  </mc:AlternateContent>
  <xr:revisionPtr revIDLastSave="0" documentId="13_ncr:1_{9AC287D2-6F6C-4E56-96B3-2E3D7BC0F50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figurator" sheetId="2" r:id="rId1"/>
    <sheet name="Tabelle2" sheetId="5" state="hidden" r:id="rId2"/>
    <sheet name="Lists" sheetId="1" state="hidden" r:id="rId3"/>
    <sheet name="Production Summary" sheetId="3" r:id="rId4"/>
  </sheets>
  <definedNames>
    <definedName name="List_Closure">Lists!$A$53:$A$54</definedName>
    <definedName name="List_CordColor">Lists!$A$11:$A$34</definedName>
    <definedName name="List_Eco">Lists!$A$48:$A$49</definedName>
    <definedName name="List_Gold">Lists!$A$58:$A$61</definedName>
    <definedName name="List_Letter">Lists!$A$96:$A$121</definedName>
    <definedName name="List_MotifType">Lists!$A$65:$A$68</definedName>
    <definedName name="List_Number">Lists!$A$125:$A$134</definedName>
    <definedName name="List_OvalPack">Lists!$A$176:$A$179</definedName>
    <definedName name="List_OvalType">Lists!$A$183:$A$193</definedName>
    <definedName name="List_Size">Lists!$A$2:$A$7</definedName>
    <definedName name="List_Symbol">Lists!$A$138:$A$172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11" i="2"/>
  <c r="K12" i="2"/>
  <c r="K13" i="2"/>
  <c r="K10" i="2"/>
  <c r="J5" i="2" l="1"/>
  <c r="H3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53" i="3"/>
  <c r="H53" i="3"/>
  <c r="G53" i="3"/>
  <c r="F53" i="3"/>
  <c r="E53" i="3"/>
  <c r="D53" i="3"/>
  <c r="C53" i="3"/>
  <c r="B53" i="3"/>
  <c r="I52" i="3"/>
  <c r="H52" i="3"/>
  <c r="G52" i="3"/>
  <c r="F52" i="3"/>
  <c r="E52" i="3"/>
  <c r="D52" i="3"/>
  <c r="C52" i="3"/>
  <c r="B52" i="3"/>
  <c r="I51" i="3"/>
  <c r="H51" i="3"/>
  <c r="G51" i="3"/>
  <c r="F51" i="3"/>
  <c r="E51" i="3"/>
  <c r="D51" i="3"/>
  <c r="C51" i="3"/>
  <c r="B51" i="3"/>
  <c r="I50" i="3"/>
  <c r="H50" i="3"/>
  <c r="G50" i="3"/>
  <c r="F50" i="3"/>
  <c r="E50" i="3"/>
  <c r="D50" i="3"/>
  <c r="C50" i="3"/>
  <c r="B50" i="3"/>
  <c r="I49" i="3"/>
  <c r="H49" i="3"/>
  <c r="G49" i="3"/>
  <c r="F49" i="3"/>
  <c r="E49" i="3"/>
  <c r="D49" i="3"/>
  <c r="C49" i="3"/>
  <c r="B49" i="3"/>
  <c r="I48" i="3"/>
  <c r="H48" i="3"/>
  <c r="G48" i="3"/>
  <c r="F48" i="3"/>
  <c r="E48" i="3"/>
  <c r="D48" i="3"/>
  <c r="C48" i="3"/>
  <c r="B48" i="3"/>
  <c r="I47" i="3"/>
  <c r="H47" i="3"/>
  <c r="G47" i="3"/>
  <c r="F47" i="3"/>
  <c r="E47" i="3"/>
  <c r="D47" i="3"/>
  <c r="C47" i="3"/>
  <c r="B47" i="3"/>
  <c r="I46" i="3"/>
  <c r="H46" i="3"/>
  <c r="G46" i="3"/>
  <c r="F46" i="3"/>
  <c r="E46" i="3"/>
  <c r="D46" i="3"/>
  <c r="C46" i="3"/>
  <c r="B46" i="3"/>
  <c r="I45" i="3"/>
  <c r="H45" i="3"/>
  <c r="G45" i="3"/>
  <c r="F45" i="3"/>
  <c r="E45" i="3"/>
  <c r="D45" i="3"/>
  <c r="C45" i="3"/>
  <c r="B45" i="3"/>
  <c r="I44" i="3"/>
  <c r="H44" i="3"/>
  <c r="G44" i="3"/>
  <c r="F44" i="3"/>
  <c r="E44" i="3"/>
  <c r="D44" i="3"/>
  <c r="C44" i="3"/>
  <c r="B44" i="3"/>
  <c r="I43" i="3"/>
  <c r="H43" i="3"/>
  <c r="G43" i="3"/>
  <c r="F43" i="3"/>
  <c r="E43" i="3"/>
  <c r="D43" i="3"/>
  <c r="C43" i="3"/>
  <c r="B43" i="3"/>
  <c r="I42" i="3"/>
  <c r="H42" i="3"/>
  <c r="G42" i="3"/>
  <c r="F42" i="3"/>
  <c r="E42" i="3"/>
  <c r="D42" i="3"/>
  <c r="C42" i="3"/>
  <c r="B42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32" i="3"/>
  <c r="H32" i="3"/>
  <c r="G32" i="3"/>
  <c r="F32" i="3"/>
  <c r="E32" i="3"/>
  <c r="D32" i="3"/>
  <c r="C32" i="3"/>
  <c r="B32" i="3"/>
  <c r="I31" i="3"/>
  <c r="H31" i="3"/>
  <c r="G31" i="3"/>
  <c r="F31" i="3"/>
  <c r="E31" i="3"/>
  <c r="D31" i="3"/>
  <c r="C31" i="3"/>
  <c r="B31" i="3"/>
  <c r="I30" i="3"/>
  <c r="H30" i="3"/>
  <c r="G30" i="3"/>
  <c r="F30" i="3"/>
  <c r="E30" i="3"/>
  <c r="D30" i="3"/>
  <c r="C30" i="3"/>
  <c r="B30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7" i="3"/>
  <c r="H27" i="3"/>
  <c r="G27" i="3"/>
  <c r="F27" i="3"/>
  <c r="E27" i="3"/>
  <c r="D27" i="3"/>
  <c r="C27" i="3"/>
  <c r="B27" i="3"/>
  <c r="I26" i="3"/>
  <c r="H26" i="3"/>
  <c r="G26" i="3"/>
  <c r="F26" i="3"/>
  <c r="E26" i="3"/>
  <c r="D26" i="3"/>
  <c r="C26" i="3"/>
  <c r="B26" i="3"/>
  <c r="I25" i="3"/>
  <c r="H25" i="3"/>
  <c r="G25" i="3"/>
  <c r="F25" i="3"/>
  <c r="E25" i="3"/>
  <c r="D25" i="3"/>
  <c r="C25" i="3"/>
  <c r="B25" i="3"/>
  <c r="I24" i="3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B9" i="3"/>
  <c r="I9" i="3"/>
  <c r="H9" i="3"/>
  <c r="F9" i="3"/>
  <c r="E9" i="3"/>
  <c r="D9" i="3"/>
  <c r="C9" i="3"/>
  <c r="I8" i="3"/>
  <c r="H8" i="3"/>
  <c r="G8" i="3"/>
  <c r="F8" i="3"/>
  <c r="E8" i="3"/>
  <c r="D8" i="3"/>
  <c r="C8" i="3"/>
  <c r="B8" i="3"/>
  <c r="I7" i="3"/>
  <c r="H7" i="3"/>
  <c r="G7" i="3"/>
  <c r="F7" i="3"/>
  <c r="E7" i="3"/>
  <c r="D7" i="3"/>
  <c r="C7" i="3"/>
  <c r="B7" i="3"/>
  <c r="I6" i="3"/>
  <c r="F6" i="3"/>
  <c r="E6" i="3"/>
  <c r="D6" i="3"/>
  <c r="G9" i="3"/>
  <c r="M10" i="5"/>
  <c r="L10" i="5"/>
  <c r="A55" i="3" l="1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H6" i="3"/>
  <c r="C6" i="3"/>
  <c r="B6" i="3"/>
  <c r="A6" i="3"/>
  <c r="G6" i="3"/>
</calcChain>
</file>

<file path=xl/sharedStrings.xml><?xml version="1.0" encoding="utf-8"?>
<sst xmlns="http://schemas.openxmlformats.org/spreadsheetml/2006/main" count="266" uniqueCount="229">
  <si>
    <t>List_Size</t>
  </si>
  <si>
    <t>BABY (13 cm)</t>
  </si>
  <si>
    <t>XS (14.5 cm)</t>
  </si>
  <si>
    <t>S (15.5 cm)</t>
  </si>
  <si>
    <t>M (16.5 cm)</t>
  </si>
  <si>
    <t>L (17.5 cm)</t>
  </si>
  <si>
    <t>XL (18.5 cm)</t>
  </si>
  <si>
    <t>List_CordColor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</si>
  <si>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</si>
  <si>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</si>
  <si>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</si>
  <si>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</si>
  <si>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</si>
  <si>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</si>
  <si>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</si>
  <si>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</si>
  <si>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</si>
  <si>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</si>
  <si>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</si>
  <si>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</si>
  <si>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</si>
  <si>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</si>
  <si>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</si>
  <si>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</si>
  <si>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</si>
  <si>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</si>
  <si>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</si>
  <si>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</si>
  <si>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</si>
  <si>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</si>
  <si>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</si>
  <si>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</si>
  <si>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List_Eco</t>
  </si>
  <si>
    <t>No</t>
  </si>
  <si>
    <t>List_Closure</t>
  </si>
  <si>
    <t>S (sliding)</t>
  </si>
  <si>
    <t>List_Gold</t>
  </si>
  <si>
    <t>G (yellow)</t>
  </si>
  <si>
    <t>R (rose)</t>
  </si>
  <si>
    <t>B (white)</t>
  </si>
  <si>
    <t>BR (brunished)</t>
  </si>
  <si>
    <t>List_MotifType</t>
  </si>
  <si>
    <t>List_Letter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</si>
  <si>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</si>
  <si>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</si>
  <si>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</si>
  <si>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</si>
  <si>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</si>
  <si>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</si>
  <si>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</si>
  <si>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</si>
  <si>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</si>
  <si>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</si>
  <si>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</si>
  <si>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</si>
  <si>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</si>
  <si>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</si>
  <si>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</si>
  <si>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</si>
  <si>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</si>
  <si>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</si>
  <si>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</si>
  <si>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</si>
  <si>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</si>
  <si>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</si>
  <si>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</si>
  <si>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</si>
  <si>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</si>
  <si>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</si>
  <si>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List_Number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</si>
  <si>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</si>
  <si>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</si>
  <si>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</si>
  <si>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</si>
  <si>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</si>
  <si>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</si>
  <si>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</si>
  <si>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</si>
  <si>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</si>
  <si>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</si>
  <si>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List_Symbol</t>
  </si>
  <si>
    <t>LUNA</t>
  </si>
  <si>
    <t>STELLA</t>
  </si>
  <si>
    <t>SOLE</t>
  </si>
  <si>
    <t>FIOCCON</t>
  </si>
  <si>
    <t>BIMBA</t>
  </si>
  <si>
    <t>BIMBO</t>
  </si>
  <si>
    <t>CUOREV</t>
  </si>
  <si>
    <t>CUORE</t>
  </si>
  <si>
    <t>QUAD</t>
  </si>
  <si>
    <t>CROCE</t>
  </si>
  <si>
    <t>PACE</t>
  </si>
  <si>
    <t>INFIN</t>
  </si>
  <si>
    <t>PIEDE</t>
  </si>
  <si>
    <t>ZAMPA</t>
  </si>
  <si>
    <t>VELA</t>
  </si>
  <si>
    <t>BICI</t>
  </si>
  <si>
    <t>PATT</t>
  </si>
  <si>
    <t>CALCIO</t>
  </si>
  <si>
    <t>GOLF</t>
  </si>
  <si>
    <t>TENNIS</t>
  </si>
  <si>
    <t>PADEL</t>
  </si>
  <si>
    <t>SURF</t>
  </si>
  <si>
    <t>COCCI</t>
  </si>
  <si>
    <t>TARTA</t>
  </si>
  <si>
    <t>CORNA</t>
  </si>
  <si>
    <t>CORNO</t>
  </si>
  <si>
    <t>FERRO</t>
  </si>
  <si>
    <t>CARTE</t>
  </si>
  <si>
    <t>RDV</t>
  </si>
  <si>
    <t>TIM</t>
  </si>
  <si>
    <t>ANC</t>
  </si>
  <si>
    <t>VENERE</t>
  </si>
  <si>
    <t>MARTE</t>
  </si>
  <si>
    <t>CAVALLO</t>
  </si>
  <si>
    <t>MANO</t>
  </si>
  <si>
    <t>List_OvalPack</t>
  </si>
  <si>
    <t>None</t>
  </si>
  <si>
    <t>2OV (2 ovalini)</t>
  </si>
  <si>
    <t>2OVD (2 ovalini with diamonds)</t>
  </si>
  <si>
    <t>Custom (pick below)</t>
  </si>
  <si>
    <t>List_OvalType</t>
  </si>
  <si>
    <t>OV</t>
  </si>
  <si>
    <t>OV-D</t>
  </si>
  <si>
    <t>OV-N</t>
  </si>
  <si>
    <t>OV-BW</t>
  </si>
  <si>
    <t>OV-Z</t>
  </si>
  <si>
    <t>OV-ZR</t>
  </si>
  <si>
    <t>OV-R</t>
  </si>
  <si>
    <t>OV-SM</t>
  </si>
  <si>
    <t>OVS</t>
  </si>
  <si>
    <t>OVL</t>
  </si>
  <si>
    <t>Concordia Bracelet — Order Configurator</t>
  </si>
  <si>
    <t>Fill the yellow cells. Grey cells are calculated. Send this file to production as-is.</t>
  </si>
  <si>
    <t>ORDER HEADER</t>
  </si>
  <si>
    <t>Legend</t>
  </si>
  <si>
    <t>Customer / Company</t>
  </si>
  <si>
    <t>Contact person</t>
  </si>
  <si>
    <t>Email</t>
  </si>
  <si>
    <t>Order date</t>
  </si>
  <si>
    <t>2025-12-30</t>
  </si>
  <si>
    <t>PO / Reference</t>
  </si>
  <si>
    <t>Yellow cells</t>
  </si>
  <si>
    <t>Inputs you fill</t>
  </si>
  <si>
    <t>Delivery country</t>
  </si>
  <si>
    <t>Preferred language</t>
  </si>
  <si>
    <t>Phone</t>
  </si>
  <si>
    <t>Notes (order-level)</t>
  </si>
  <si>
    <t>Grey cells</t>
  </si>
  <si>
    <t>Auto-calculated</t>
  </si>
  <si>
    <t>Closure</t>
  </si>
  <si>
    <t>S = sliding, C = gold closure</t>
  </si>
  <si>
    <t>BRACELET LINES (one line = one bracelet configuration)</t>
  </si>
  <si>
    <t>Gold codes</t>
  </si>
  <si>
    <t>G yellow, R rose, B white, BR brunished</t>
  </si>
  <si>
    <t>Line #</t>
  </si>
  <si>
    <t>Qty</t>
  </si>
  <si>
    <t>Size</t>
  </si>
  <si>
    <t>Cord color (01–24)</t>
  </si>
  <si>
    <t>Gold color</t>
  </si>
  <si>
    <t>Motif code</t>
  </si>
  <si>
    <t>Diamonds on motif</t>
  </si>
  <si>
    <t>Ovalini option</t>
  </si>
  <si>
    <t>Suggested production code</t>
  </si>
  <si>
    <t>Warnings / checks</t>
  </si>
  <si>
    <t>Ovalini codes</t>
  </si>
  <si>
    <t>OV / OV-D / OV-N / OV-BW / OV-Z / OV-ZR / OV-R / OV-SM / OVS / OVL</t>
  </si>
  <si>
    <t>Production Summary (print / send to workshop)</t>
  </si>
  <si>
    <t>Date:</t>
  </si>
  <si>
    <t>Line</t>
  </si>
  <si>
    <t>Cord</t>
  </si>
  <si>
    <t>Gold</t>
  </si>
  <si>
    <t>Resolve any warnings in the Configurator sheet before sending to production.</t>
  </si>
  <si>
    <t>01Eco</t>
  </si>
  <si>
    <t>Model</t>
  </si>
  <si>
    <t>Type</t>
  </si>
  <si>
    <t>AC18</t>
  </si>
  <si>
    <t>2A-SM</t>
  </si>
  <si>
    <t>01 Eco</t>
  </si>
  <si>
    <t>02 Eco</t>
  </si>
  <si>
    <t>04 Eco</t>
  </si>
  <si>
    <t>03 Eco</t>
  </si>
  <si>
    <t>05 Eco</t>
  </si>
  <si>
    <t>06 Eco</t>
  </si>
  <si>
    <t>08 Eco</t>
  </si>
  <si>
    <t>09 Eco</t>
  </si>
  <si>
    <t>10 Eco</t>
  </si>
  <si>
    <t>11 Eco</t>
  </si>
  <si>
    <t>Cord color</t>
  </si>
  <si>
    <t>AC17</t>
  </si>
  <si>
    <t>AC19</t>
  </si>
  <si>
    <t>AC20</t>
  </si>
  <si>
    <t>AC21</t>
  </si>
  <si>
    <t>AC22</t>
  </si>
  <si>
    <t>INDOLE</t>
  </si>
  <si>
    <t>IRIDE</t>
  </si>
  <si>
    <t>AC23</t>
  </si>
  <si>
    <t>AC24</t>
  </si>
  <si>
    <t>WISH</t>
  </si>
  <si>
    <t>RIF</t>
  </si>
  <si>
    <t>AC25</t>
  </si>
  <si>
    <t>Text</t>
  </si>
  <si>
    <t>AC made to measure</t>
  </si>
  <si>
    <t>*</t>
  </si>
  <si>
    <t>Ovalini Type</t>
  </si>
  <si>
    <t>Red cells</t>
  </si>
  <si>
    <t>Click and choose the option</t>
  </si>
  <si>
    <t>Write according to the Catalog</t>
  </si>
  <si>
    <t>Note</t>
  </si>
  <si>
    <t>Ovalini</t>
  </si>
  <si>
    <t>Article Number</t>
  </si>
  <si>
    <t>Date</t>
  </si>
  <si>
    <t>Contact Data</t>
  </si>
  <si>
    <t>Green cells</t>
  </si>
  <si>
    <t>OV / OV-D / OV-N / OV-BW / OV-Z / OV-ZR / OV-R / OV-SM / OVS / OVL / 2OVS / 2OV / 2 OVD …,</t>
  </si>
  <si>
    <t>Fill the GREEN cells. RED cells Click and choose the option.</t>
  </si>
  <si>
    <t>AC26</t>
  </si>
  <si>
    <t>Fiore</t>
  </si>
  <si>
    <t>Fiore*</t>
  </si>
  <si>
    <t>Fiore**</t>
  </si>
  <si>
    <t>Fiorepave</t>
  </si>
  <si>
    <t>Basket</t>
  </si>
  <si>
    <t>Votiva</t>
  </si>
  <si>
    <t>Votiva*</t>
  </si>
  <si>
    <t>Scis</t>
  </si>
  <si>
    <t>Scis*</t>
  </si>
  <si>
    <t>Scil</t>
  </si>
  <si>
    <t>Scil*</t>
  </si>
  <si>
    <t>Basket*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</si>
</sst>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20"/>
      <color rgb="FF1F4E79"/>
      <name val="Calibri"/>
    </font>
    <font>
      <i/>
      <sz val="9"/>
      <color rgb="FF666666"/>
      <name val="Calibri"/>
    </font>
    <font>
      <b/>
      <sz val="11"/>
      <color rgb="FF1F4E79"/>
      <name val="Calibri"/>
    </font>
    <font>
      <b/>
      <sz val="11"/>
      <color rgb="FFFFFFFF"/>
      <name val="Calibri"/>
    </font>
    <font>
      <sz val="11"/>
      <color rgb="FF9C0006"/>
      <name val="Calibri"/>
    </font>
    <font>
      <b/>
      <sz val="18"/>
      <color rgb="FF1F4E79"/>
      <name val="Calibri"/>
    </font>
    <font>
      <b/>
      <sz val="11"/>
      <color rgb="FFFFFFFF"/>
      <name val="Calibri"/>
      <family val="2"/>
    </font>
    <font>
      <b/>
      <sz val="11"/>
      <name val="Calibri"/>
      <family val="2"/>
    </font>
    <font>
      <i/>
      <sz val="9"/>
      <color rgb="FF666666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0" fillId="6" borderId="0" xfId="0" applyFill="1"/>
    <xf numFmtId="0" fontId="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164" fontId="12" fillId="10" borderId="12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0" fillId="11" borderId="0" xfId="0" applyFill="1" applyProtection="1">
      <protection locked="0"/>
    </xf>
    <xf numFmtId="0" fontId="1" fillId="8" borderId="7" xfId="0" applyFont="1" applyFill="1" applyBorder="1" applyProtection="1">
      <protection locked="0"/>
    </xf>
    <xf numFmtId="0" fontId="13" fillId="8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11" fillId="0" borderId="0" xfId="0" applyFont="1"/>
    <xf numFmtId="0" fontId="4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0" fillId="0" borderId="9" xfId="0" applyNumberFormat="1" applyBorder="1" applyAlignment="1" applyProtection="1">
      <alignment horizontal="left" vertical="center" wrapText="1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abSelected="1" workbookViewId="0">
      <pane xSplit="10" ySplit="12" topLeftCell="K13" activePane="bottomRight" state="frozen"/>
      <selection pane="topRight" activeCell="K1" sqref="K1"/>
      <selection pane="bottomLeft" activeCell="A13" sqref="A13"/>
      <selection pane="bottomRight" activeCell="J5" sqref="J5"/>
    </sheetView>
  </sheetViews>
  <sheetFormatPr baseColWidth="10" defaultColWidth="9.140625" defaultRowHeight="15" x14ac:dyDescent="0.25"/>
  <cols>
    <col min="1" max="1" width="19.7109375" bestFit="1" customWidth="1"/>
    <col min="2" max="2" width="8.85546875" customWidth="1"/>
    <col min="3" max="3" width="14" customWidth="1"/>
    <col min="4" max="4" width="16" customWidth="1"/>
    <col min="5" max="5" width="14" customWidth="1"/>
    <col min="6" max="6" width="13" customWidth="1"/>
    <col min="7" max="7" width="16" customWidth="1"/>
    <col min="8" max="8" width="14" customWidth="1"/>
    <col min="9" max="9" width="0.85546875" style="11" hidden="1" customWidth="1"/>
    <col min="10" max="10" width="16" customWidth="1"/>
    <col min="11" max="11" width="26" customWidth="1"/>
    <col min="12" max="12" width="28.28515625" customWidth="1"/>
    <col min="13" max="13" width="20.42578125" customWidth="1"/>
    <col min="14" max="14" width="17.140625" bestFit="1" customWidth="1"/>
    <col min="15" max="15" width="26" customWidth="1"/>
    <col min="16" max="17" width="0.140625" customWidth="1"/>
    <col min="18" max="18" width="4.7109375" customWidth="1"/>
  </cols>
  <sheetData>
    <row r="1" spans="1:18" ht="30" customHeight="1" x14ac:dyDescent="0.25">
      <c r="A1" s="40" t="s">
        <v>132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8" ht="18" customHeight="1" x14ac:dyDescent="0.25">
      <c r="A2" s="42" t="s">
        <v>215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18" x14ac:dyDescent="0.25">
      <c r="A4" s="41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38" t="s">
        <v>135</v>
      </c>
      <c r="O4" s="39"/>
      <c r="P4" s="39"/>
      <c r="Q4" s="39"/>
      <c r="R4" s="39"/>
    </row>
    <row r="5" spans="1:18" x14ac:dyDescent="0.25">
      <c r="A5" s="16" t="s">
        <v>136</v>
      </c>
      <c r="B5" s="34"/>
      <c r="D5" s="16" t="s">
        <v>137</v>
      </c>
      <c r="E5" s="36"/>
      <c r="F5" s="2"/>
      <c r="G5" s="2"/>
      <c r="H5" s="16" t="s">
        <v>211</v>
      </c>
      <c r="I5" s="18" t="s">
        <v>139</v>
      </c>
      <c r="J5" s="51">
        <f ca="1">TODAY()</f>
        <v>46048</v>
      </c>
      <c r="N5" s="21" t="s">
        <v>205</v>
      </c>
      <c r="O5" s="4" t="s">
        <v>206</v>
      </c>
    </row>
    <row r="6" spans="1:18" ht="30" x14ac:dyDescent="0.25">
      <c r="A6" s="16" t="s">
        <v>144</v>
      </c>
      <c r="B6" s="35"/>
      <c r="D6" s="17" t="s">
        <v>212</v>
      </c>
      <c r="E6" s="36"/>
      <c r="F6" s="2"/>
      <c r="G6" s="2"/>
      <c r="I6" s="10" t="s">
        <v>147</v>
      </c>
      <c r="N6" s="19" t="s">
        <v>213</v>
      </c>
      <c r="O6" s="4" t="s">
        <v>207</v>
      </c>
    </row>
    <row r="7" spans="1:18" ht="12.75" customHeight="1" x14ac:dyDescent="0.25">
      <c r="N7" s="20" t="s">
        <v>150</v>
      </c>
      <c r="O7" s="4" t="s">
        <v>151</v>
      </c>
    </row>
    <row r="8" spans="1:18" ht="34.5" customHeight="1" x14ac:dyDescent="0.25">
      <c r="A8" s="41" t="s">
        <v>152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N8" s="20" t="s">
        <v>153</v>
      </c>
      <c r="O8" s="4" t="s">
        <v>154</v>
      </c>
    </row>
    <row r="9" spans="1:18" ht="41.25" customHeight="1" x14ac:dyDescent="0.25">
      <c r="A9" s="5" t="s">
        <v>155</v>
      </c>
      <c r="B9" s="5" t="s">
        <v>156</v>
      </c>
      <c r="C9" s="5" t="s">
        <v>157</v>
      </c>
      <c r="D9" s="5" t="s">
        <v>188</v>
      </c>
      <c r="E9" s="5" t="s">
        <v>150</v>
      </c>
      <c r="F9" s="5" t="s">
        <v>159</v>
      </c>
      <c r="G9" s="5" t="s">
        <v>174</v>
      </c>
      <c r="H9" s="5" t="s">
        <v>160</v>
      </c>
      <c r="I9" s="12" t="s">
        <v>161</v>
      </c>
      <c r="J9" s="5" t="s">
        <v>204</v>
      </c>
      <c r="K9" s="5" t="s">
        <v>163</v>
      </c>
      <c r="L9" s="5" t="s">
        <v>201</v>
      </c>
      <c r="M9" s="13" t="s">
        <v>208</v>
      </c>
      <c r="N9" s="20" t="s">
        <v>165</v>
      </c>
      <c r="O9" s="22" t="s">
        <v>214</v>
      </c>
    </row>
    <row r="10" spans="1:18" x14ac:dyDescent="0.25">
      <c r="A10" s="6">
        <v>1</v>
      </c>
      <c r="B10" s="30"/>
      <c r="C10" s="31"/>
      <c r="D10" s="31"/>
      <c r="E10" s="31"/>
      <c r="F10" s="31"/>
      <c r="G10" s="31"/>
      <c r="H10" s="30"/>
      <c r="I10" s="30"/>
      <c r="J10" s="30"/>
      <c r="K10" s="8" t="str">
        <f>IF($B10="","",_xlfn.TEXTJOIN("-",TRUE,$G10,$H10,$I10,$J10,$E10))</f>
        <v/>
      </c>
      <c r="L10" s="32"/>
      <c r="M10" s="33"/>
    </row>
    <row r="11" spans="1:18" x14ac:dyDescent="0.25">
      <c r="A11" s="6">
        <v>2</v>
      </c>
      <c r="B11" s="30"/>
      <c r="C11" s="31"/>
      <c r="D11" s="31"/>
      <c r="E11" s="31"/>
      <c r="F11" s="31"/>
      <c r="G11" s="31"/>
      <c r="H11" s="30"/>
      <c r="I11" s="30"/>
      <c r="J11" s="30"/>
      <c r="K11" s="8" t="str">
        <f t="shared" ref="K11:K59" si="0">IF($B11="","",_xlfn.TEXTJOIN("-",TRUE,$G11,$H11,$I11,$J11,$E11))</f>
        <v/>
      </c>
      <c r="L11" s="32"/>
      <c r="M11" s="33"/>
      <c r="N11" s="37">
        <v>111</v>
      </c>
    </row>
    <row r="12" spans="1:18" x14ac:dyDescent="0.25">
      <c r="A12" s="6">
        <v>3</v>
      </c>
      <c r="B12" s="30"/>
      <c r="C12" s="31"/>
      <c r="D12" s="31"/>
      <c r="E12" s="31"/>
      <c r="F12" s="31"/>
      <c r="G12" s="31"/>
      <c r="H12" s="30"/>
      <c r="I12" s="30"/>
      <c r="J12" s="30"/>
      <c r="K12" s="8" t="str">
        <f t="shared" si="0"/>
        <v/>
      </c>
      <c r="L12" s="32"/>
      <c r="M12" s="33"/>
    </row>
    <row r="13" spans="1:18" x14ac:dyDescent="0.25">
      <c r="A13" s="6">
        <v>4</v>
      </c>
      <c r="B13" s="30"/>
      <c r="C13" s="31"/>
      <c r="D13" s="31"/>
      <c r="E13" s="31"/>
      <c r="F13" s="31"/>
      <c r="G13" s="31"/>
      <c r="H13" s="30"/>
      <c r="I13" s="30"/>
      <c r="J13" s="30"/>
      <c r="K13" s="8" t="str">
        <f t="shared" si="0"/>
        <v/>
      </c>
      <c r="L13" s="32"/>
      <c r="M13" s="33"/>
    </row>
    <row r="14" spans="1:18" x14ac:dyDescent="0.25">
      <c r="A14" s="6">
        <v>5</v>
      </c>
      <c r="B14" s="30"/>
      <c r="C14" s="31"/>
      <c r="D14" s="31"/>
      <c r="E14" s="31"/>
      <c r="F14" s="31"/>
      <c r="G14" s="31"/>
      <c r="H14" s="30"/>
      <c r="I14" s="30"/>
      <c r="J14" s="30"/>
      <c r="K14" s="8" t="str">
        <f t="shared" si="0"/>
        <v/>
      </c>
      <c r="L14" s="32"/>
      <c r="M14" s="33"/>
    </row>
    <row r="15" spans="1:18" x14ac:dyDescent="0.25">
      <c r="A15" s="6">
        <v>6</v>
      </c>
      <c r="B15" s="30"/>
      <c r="C15" s="31"/>
      <c r="D15" s="31"/>
      <c r="E15" s="31"/>
      <c r="F15" s="31"/>
      <c r="G15" s="31"/>
      <c r="H15" s="30"/>
      <c r="I15" s="30"/>
      <c r="J15" s="30"/>
      <c r="K15" s="8" t="str">
        <f t="shared" si="0"/>
        <v/>
      </c>
      <c r="L15" s="32"/>
      <c r="M15" s="33"/>
    </row>
    <row r="16" spans="1:18" x14ac:dyDescent="0.25">
      <c r="A16" s="6">
        <v>7</v>
      </c>
      <c r="B16" s="30"/>
      <c r="C16" s="31"/>
      <c r="D16" s="31"/>
      <c r="E16" s="31"/>
      <c r="F16" s="31"/>
      <c r="G16" s="31"/>
      <c r="H16" s="30"/>
      <c r="I16" s="30"/>
      <c r="J16" s="30"/>
      <c r="K16" s="8" t="str">
        <f t="shared" si="0"/>
        <v/>
      </c>
      <c r="L16" s="32"/>
      <c r="M16" s="33"/>
    </row>
    <row r="17" spans="1:13" x14ac:dyDescent="0.25">
      <c r="A17" s="6">
        <v>8</v>
      </c>
      <c r="B17" s="30"/>
      <c r="C17" s="31"/>
      <c r="D17" s="31"/>
      <c r="E17" s="31"/>
      <c r="F17" s="31"/>
      <c r="G17" s="31"/>
      <c r="H17" s="30"/>
      <c r="I17" s="30"/>
      <c r="J17" s="30"/>
      <c r="K17" s="8" t="str">
        <f t="shared" si="0"/>
        <v/>
      </c>
      <c r="L17" s="32"/>
      <c r="M17" s="33"/>
    </row>
    <row r="18" spans="1:13" x14ac:dyDescent="0.25">
      <c r="A18" s="6">
        <v>9</v>
      </c>
      <c r="B18" s="30"/>
      <c r="C18" s="31"/>
      <c r="D18" s="31"/>
      <c r="E18" s="31"/>
      <c r="F18" s="31"/>
      <c r="G18" s="31"/>
      <c r="H18" s="30"/>
      <c r="I18" s="30"/>
      <c r="J18" s="30"/>
      <c r="K18" s="8" t="str">
        <f t="shared" si="0"/>
        <v/>
      </c>
      <c r="L18" s="32"/>
      <c r="M18" s="33"/>
    </row>
    <row r="19" spans="1:13" x14ac:dyDescent="0.25">
      <c r="A19" s="6">
        <v>10</v>
      </c>
      <c r="B19" s="30"/>
      <c r="C19" s="31"/>
      <c r="D19" s="31"/>
      <c r="E19" s="31"/>
      <c r="F19" s="31"/>
      <c r="G19" s="31"/>
      <c r="H19" s="30"/>
      <c r="I19" s="30"/>
      <c r="J19" s="30"/>
      <c r="K19" s="8" t="str">
        <f t="shared" si="0"/>
        <v/>
      </c>
      <c r="L19" s="32"/>
      <c r="M19" s="33"/>
    </row>
    <row r="20" spans="1:13" x14ac:dyDescent="0.25">
      <c r="A20" s="6">
        <v>11</v>
      </c>
      <c r="B20" s="30"/>
      <c r="C20" s="31"/>
      <c r="D20" s="31"/>
      <c r="E20" s="31"/>
      <c r="F20" s="31"/>
      <c r="G20" s="31"/>
      <c r="H20" s="30"/>
      <c r="I20" s="30"/>
      <c r="J20" s="30"/>
      <c r="K20" s="8" t="str">
        <f t="shared" si="0"/>
        <v/>
      </c>
      <c r="L20" s="32"/>
      <c r="M20" s="33"/>
    </row>
    <row r="21" spans="1:13" x14ac:dyDescent="0.25">
      <c r="A21" s="6">
        <v>12</v>
      </c>
      <c r="B21" s="30"/>
      <c r="C21" s="31"/>
      <c r="D21" s="31"/>
      <c r="E21" s="31"/>
      <c r="F21" s="31"/>
      <c r="G21" s="31"/>
      <c r="H21" s="30"/>
      <c r="I21" s="30"/>
      <c r="J21" s="30"/>
      <c r="K21" s="8" t="str">
        <f t="shared" si="0"/>
        <v/>
      </c>
      <c r="L21" s="32"/>
      <c r="M21" s="33"/>
    </row>
    <row r="22" spans="1:13" x14ac:dyDescent="0.25">
      <c r="A22" s="6">
        <v>13</v>
      </c>
      <c r="B22" s="30"/>
      <c r="C22" s="31"/>
      <c r="D22" s="31"/>
      <c r="E22" s="31"/>
      <c r="F22" s="31"/>
      <c r="G22" s="31"/>
      <c r="H22" s="30"/>
      <c r="I22" s="30"/>
      <c r="J22" s="30"/>
      <c r="K22" s="8" t="str">
        <f t="shared" si="0"/>
        <v/>
      </c>
      <c r="L22" s="32"/>
      <c r="M22" s="33"/>
    </row>
    <row r="23" spans="1:13" x14ac:dyDescent="0.25">
      <c r="A23" s="6">
        <v>14</v>
      </c>
      <c r="B23" s="30"/>
      <c r="C23" s="31"/>
      <c r="D23" s="31"/>
      <c r="E23" s="31"/>
      <c r="F23" s="31"/>
      <c r="G23" s="31"/>
      <c r="H23" s="30"/>
      <c r="I23" s="30"/>
      <c r="J23" s="30"/>
      <c r="K23" s="8" t="str">
        <f t="shared" si="0"/>
        <v/>
      </c>
      <c r="L23" s="32"/>
      <c r="M23" s="33"/>
    </row>
    <row r="24" spans="1:13" x14ac:dyDescent="0.25">
      <c r="A24" s="6">
        <v>15</v>
      </c>
      <c r="B24" s="30"/>
      <c r="C24" s="31"/>
      <c r="D24" s="31"/>
      <c r="E24" s="31"/>
      <c r="F24" s="31"/>
      <c r="G24" s="31"/>
      <c r="H24" s="30"/>
      <c r="I24" s="30"/>
      <c r="J24" s="30"/>
      <c r="K24" s="8" t="str">
        <f t="shared" si="0"/>
        <v/>
      </c>
      <c r="L24" s="32"/>
      <c r="M24" s="33"/>
    </row>
    <row r="25" spans="1:13" x14ac:dyDescent="0.25">
      <c r="A25" s="6">
        <v>16</v>
      </c>
      <c r="B25" s="30"/>
      <c r="C25" s="31"/>
      <c r="D25" s="31"/>
      <c r="E25" s="31"/>
      <c r="F25" s="31"/>
      <c r="G25" s="31"/>
      <c r="H25" s="30"/>
      <c r="I25" s="30"/>
      <c r="J25" s="30"/>
      <c r="K25" s="8" t="str">
        <f t="shared" si="0"/>
        <v/>
      </c>
      <c r="L25" s="32"/>
      <c r="M25" s="33"/>
    </row>
    <row r="26" spans="1:13" x14ac:dyDescent="0.25">
      <c r="A26" s="6">
        <v>17</v>
      </c>
      <c r="B26" s="30"/>
      <c r="C26" s="31"/>
      <c r="D26" s="31"/>
      <c r="E26" s="31"/>
      <c r="F26" s="31"/>
      <c r="G26" s="31"/>
      <c r="H26" s="30"/>
      <c r="I26" s="30"/>
      <c r="J26" s="30"/>
      <c r="K26" s="8" t="str">
        <f t="shared" si="0"/>
        <v/>
      </c>
      <c r="L26" s="32"/>
      <c r="M26" s="33"/>
    </row>
    <row r="27" spans="1:13" x14ac:dyDescent="0.25">
      <c r="A27" s="6">
        <v>18</v>
      </c>
      <c r="B27" s="30"/>
      <c r="C27" s="31"/>
      <c r="D27" s="31"/>
      <c r="E27" s="31"/>
      <c r="F27" s="31"/>
      <c r="G27" s="31"/>
      <c r="H27" s="30"/>
      <c r="I27" s="30"/>
      <c r="J27" s="30"/>
      <c r="K27" s="8" t="str">
        <f t="shared" si="0"/>
        <v/>
      </c>
      <c r="L27" s="32"/>
      <c r="M27" s="33"/>
    </row>
    <row r="28" spans="1:13" x14ac:dyDescent="0.25">
      <c r="A28" s="6">
        <v>19</v>
      </c>
      <c r="B28" s="30"/>
      <c r="C28" s="31"/>
      <c r="D28" s="31"/>
      <c r="E28" s="31"/>
      <c r="F28" s="31"/>
      <c r="G28" s="31"/>
      <c r="H28" s="30"/>
      <c r="I28" s="30"/>
      <c r="J28" s="30"/>
      <c r="K28" s="8" t="str">
        <f t="shared" si="0"/>
        <v/>
      </c>
      <c r="L28" s="32"/>
      <c r="M28" s="33"/>
    </row>
    <row r="29" spans="1:13" x14ac:dyDescent="0.25">
      <c r="A29" s="6">
        <v>20</v>
      </c>
      <c r="B29" s="30"/>
      <c r="C29" s="31"/>
      <c r="D29" s="31"/>
      <c r="E29" s="31"/>
      <c r="F29" s="31"/>
      <c r="G29" s="31"/>
      <c r="H29" s="30"/>
      <c r="I29" s="30"/>
      <c r="J29" s="30"/>
      <c r="K29" s="8" t="str">
        <f t="shared" si="0"/>
        <v/>
      </c>
      <c r="L29" s="32"/>
      <c r="M29" s="33"/>
    </row>
    <row r="30" spans="1:13" x14ac:dyDescent="0.25">
      <c r="A30" s="6">
        <v>21</v>
      </c>
      <c r="B30" s="30"/>
      <c r="C30" s="31"/>
      <c r="D30" s="31"/>
      <c r="E30" s="31"/>
      <c r="F30" s="31"/>
      <c r="G30" s="31"/>
      <c r="H30" s="30"/>
      <c r="I30" s="30"/>
      <c r="J30" s="30"/>
      <c r="K30" s="8" t="str">
        <f t="shared" si="0"/>
        <v/>
      </c>
      <c r="L30" s="32"/>
      <c r="M30" s="33"/>
    </row>
    <row r="31" spans="1:13" x14ac:dyDescent="0.25">
      <c r="A31" s="6">
        <v>22</v>
      </c>
      <c r="B31" s="30"/>
      <c r="C31" s="31"/>
      <c r="D31" s="31"/>
      <c r="E31" s="31"/>
      <c r="F31" s="31"/>
      <c r="G31" s="31"/>
      <c r="H31" s="30"/>
      <c r="I31" s="30"/>
      <c r="J31" s="30"/>
      <c r="K31" s="8" t="str">
        <f t="shared" si="0"/>
        <v/>
      </c>
      <c r="L31" s="32"/>
      <c r="M31" s="33"/>
    </row>
    <row r="32" spans="1:13" x14ac:dyDescent="0.25">
      <c r="A32" s="6">
        <v>23</v>
      </c>
      <c r="B32" s="30"/>
      <c r="C32" s="31"/>
      <c r="D32" s="31"/>
      <c r="E32" s="31"/>
      <c r="F32" s="31"/>
      <c r="G32" s="31"/>
      <c r="H32" s="30"/>
      <c r="I32" s="30"/>
      <c r="J32" s="30"/>
      <c r="K32" s="8" t="str">
        <f t="shared" si="0"/>
        <v/>
      </c>
      <c r="L32" s="32"/>
      <c r="M32" s="33"/>
    </row>
    <row r="33" spans="1:13" x14ac:dyDescent="0.25">
      <c r="A33" s="6">
        <v>24</v>
      </c>
      <c r="B33" s="30"/>
      <c r="C33" s="31"/>
      <c r="D33" s="31"/>
      <c r="E33" s="31"/>
      <c r="F33" s="31"/>
      <c r="G33" s="31"/>
      <c r="H33" s="30"/>
      <c r="I33" s="30"/>
      <c r="J33" s="30"/>
      <c r="K33" s="8" t="str">
        <f t="shared" si="0"/>
        <v/>
      </c>
      <c r="L33" s="32"/>
      <c r="M33" s="33"/>
    </row>
    <row r="34" spans="1:13" x14ac:dyDescent="0.25">
      <c r="A34" s="6">
        <v>25</v>
      </c>
      <c r="B34" s="30"/>
      <c r="C34" s="31"/>
      <c r="D34" s="31"/>
      <c r="E34" s="31"/>
      <c r="F34" s="31"/>
      <c r="G34" s="31"/>
      <c r="H34" s="30"/>
      <c r="I34" s="30"/>
      <c r="J34" s="30"/>
      <c r="K34" s="8" t="str">
        <f t="shared" si="0"/>
        <v/>
      </c>
      <c r="L34" s="32"/>
      <c r="M34" s="33"/>
    </row>
    <row r="35" spans="1:13" x14ac:dyDescent="0.25">
      <c r="A35" s="6">
        <v>26</v>
      </c>
      <c r="B35" s="30"/>
      <c r="C35" s="31"/>
      <c r="D35" s="31"/>
      <c r="E35" s="31"/>
      <c r="F35" s="31"/>
      <c r="G35" s="31"/>
      <c r="H35" s="30"/>
      <c r="I35" s="30"/>
      <c r="J35" s="30"/>
      <c r="K35" s="8" t="str">
        <f t="shared" si="0"/>
        <v/>
      </c>
      <c r="L35" s="32"/>
      <c r="M35" s="33"/>
    </row>
    <row r="36" spans="1:13" x14ac:dyDescent="0.25">
      <c r="A36" s="6">
        <v>27</v>
      </c>
      <c r="B36" s="30"/>
      <c r="C36" s="31"/>
      <c r="D36" s="31"/>
      <c r="E36" s="31"/>
      <c r="F36" s="31"/>
      <c r="G36" s="31"/>
      <c r="H36" s="30"/>
      <c r="I36" s="30"/>
      <c r="J36" s="30"/>
      <c r="K36" s="8" t="str">
        <f t="shared" si="0"/>
        <v/>
      </c>
      <c r="L36" s="32"/>
      <c r="M36" s="33"/>
    </row>
    <row r="37" spans="1:13" x14ac:dyDescent="0.25">
      <c r="A37" s="6">
        <v>28</v>
      </c>
      <c r="B37" s="30"/>
      <c r="C37" s="31"/>
      <c r="D37" s="31"/>
      <c r="E37" s="31"/>
      <c r="F37" s="31"/>
      <c r="G37" s="31"/>
      <c r="H37" s="30"/>
      <c r="I37" s="30"/>
      <c r="J37" s="30"/>
      <c r="K37" s="8" t="str">
        <f t="shared" si="0"/>
        <v/>
      </c>
      <c r="L37" s="32"/>
      <c r="M37" s="33"/>
    </row>
    <row r="38" spans="1:13" x14ac:dyDescent="0.25">
      <c r="A38" s="6">
        <v>29</v>
      </c>
      <c r="B38" s="30"/>
      <c r="C38" s="31"/>
      <c r="D38" s="31"/>
      <c r="E38" s="31"/>
      <c r="F38" s="31"/>
      <c r="G38" s="31"/>
      <c r="H38" s="30"/>
      <c r="I38" s="30"/>
      <c r="J38" s="30"/>
      <c r="K38" s="8" t="str">
        <f t="shared" si="0"/>
        <v/>
      </c>
      <c r="L38" s="32"/>
      <c r="M38" s="33"/>
    </row>
    <row r="39" spans="1:13" x14ac:dyDescent="0.25">
      <c r="A39" s="6">
        <v>30</v>
      </c>
      <c r="B39" s="30"/>
      <c r="C39" s="31"/>
      <c r="D39" s="31"/>
      <c r="E39" s="31"/>
      <c r="F39" s="31"/>
      <c r="G39" s="31"/>
      <c r="H39" s="30"/>
      <c r="I39" s="30"/>
      <c r="J39" s="30"/>
      <c r="K39" s="8" t="str">
        <f t="shared" si="0"/>
        <v/>
      </c>
      <c r="L39" s="32"/>
      <c r="M39" s="33"/>
    </row>
    <row r="40" spans="1:13" x14ac:dyDescent="0.25">
      <c r="A40" s="6">
        <v>31</v>
      </c>
      <c r="B40" s="30"/>
      <c r="C40" s="31"/>
      <c r="D40" s="31"/>
      <c r="E40" s="31"/>
      <c r="F40" s="31"/>
      <c r="G40" s="31"/>
      <c r="H40" s="30"/>
      <c r="I40" s="30"/>
      <c r="J40" s="30"/>
      <c r="K40" s="8" t="str">
        <f t="shared" si="0"/>
        <v/>
      </c>
      <c r="L40" s="32"/>
      <c r="M40" s="33"/>
    </row>
    <row r="41" spans="1:13" x14ac:dyDescent="0.25">
      <c r="A41" s="6">
        <v>32</v>
      </c>
      <c r="B41" s="30"/>
      <c r="C41" s="31"/>
      <c r="D41" s="31"/>
      <c r="E41" s="31"/>
      <c r="F41" s="31"/>
      <c r="G41" s="31"/>
      <c r="H41" s="30"/>
      <c r="I41" s="30"/>
      <c r="J41" s="30"/>
      <c r="K41" s="8" t="str">
        <f t="shared" si="0"/>
        <v/>
      </c>
      <c r="L41" s="32"/>
      <c r="M41" s="33"/>
    </row>
    <row r="42" spans="1:13" x14ac:dyDescent="0.25">
      <c r="A42" s="6">
        <v>33</v>
      </c>
      <c r="B42" s="30"/>
      <c r="C42" s="31"/>
      <c r="D42" s="31"/>
      <c r="E42" s="31"/>
      <c r="F42" s="31"/>
      <c r="G42" s="31"/>
      <c r="H42" s="30"/>
      <c r="I42" s="30"/>
      <c r="J42" s="30"/>
      <c r="K42" s="8" t="str">
        <f t="shared" si="0"/>
        <v/>
      </c>
      <c r="L42" s="32"/>
      <c r="M42" s="33"/>
    </row>
    <row r="43" spans="1:13" x14ac:dyDescent="0.25">
      <c r="A43" s="6">
        <v>34</v>
      </c>
      <c r="B43" s="30"/>
      <c r="C43" s="31"/>
      <c r="D43" s="31"/>
      <c r="E43" s="31"/>
      <c r="F43" s="31"/>
      <c r="G43" s="31"/>
      <c r="H43" s="30"/>
      <c r="I43" s="30"/>
      <c r="J43" s="30"/>
      <c r="K43" s="8" t="str">
        <f t="shared" si="0"/>
        <v/>
      </c>
      <c r="L43" s="32"/>
      <c r="M43" s="33"/>
    </row>
    <row r="44" spans="1:13" x14ac:dyDescent="0.25">
      <c r="A44" s="6">
        <v>35</v>
      </c>
      <c r="B44" s="30"/>
      <c r="C44" s="31"/>
      <c r="D44" s="31"/>
      <c r="E44" s="31"/>
      <c r="F44" s="31"/>
      <c r="G44" s="31"/>
      <c r="H44" s="30"/>
      <c r="I44" s="30"/>
      <c r="J44" s="30"/>
      <c r="K44" s="8" t="str">
        <f t="shared" si="0"/>
        <v/>
      </c>
      <c r="L44" s="32"/>
      <c r="M44" s="33"/>
    </row>
    <row r="45" spans="1:13" x14ac:dyDescent="0.25">
      <c r="A45" s="6">
        <v>36</v>
      </c>
      <c r="B45" s="30"/>
      <c r="C45" s="31"/>
      <c r="D45" s="31"/>
      <c r="E45" s="31"/>
      <c r="F45" s="31"/>
      <c r="G45" s="31"/>
      <c r="H45" s="30"/>
      <c r="I45" s="30"/>
      <c r="J45" s="30"/>
      <c r="K45" s="8" t="str">
        <f t="shared" si="0"/>
        <v/>
      </c>
      <c r="L45" s="32"/>
      <c r="M45" s="33"/>
    </row>
    <row r="46" spans="1:13" x14ac:dyDescent="0.25">
      <c r="A46" s="6">
        <v>37</v>
      </c>
      <c r="B46" s="30"/>
      <c r="C46" s="31"/>
      <c r="D46" s="31"/>
      <c r="E46" s="31"/>
      <c r="F46" s="31"/>
      <c r="G46" s="31"/>
      <c r="H46" s="30"/>
      <c r="I46" s="30"/>
      <c r="J46" s="30"/>
      <c r="K46" s="8" t="str">
        <f t="shared" si="0"/>
        <v/>
      </c>
      <c r="L46" s="32"/>
      <c r="M46" s="33"/>
    </row>
    <row r="47" spans="1:13" x14ac:dyDescent="0.25">
      <c r="A47" s="6">
        <v>38</v>
      </c>
      <c r="B47" s="30"/>
      <c r="C47" s="31"/>
      <c r="D47" s="31"/>
      <c r="E47" s="31"/>
      <c r="F47" s="31"/>
      <c r="G47" s="31"/>
      <c r="H47" s="30"/>
      <c r="I47" s="30"/>
      <c r="J47" s="30"/>
      <c r="K47" s="8" t="str">
        <f t="shared" si="0"/>
        <v/>
      </c>
      <c r="L47" s="32"/>
      <c r="M47" s="33"/>
    </row>
    <row r="48" spans="1:13" x14ac:dyDescent="0.25">
      <c r="A48" s="6">
        <v>39</v>
      </c>
      <c r="B48" s="30"/>
      <c r="C48" s="31"/>
      <c r="D48" s="31"/>
      <c r="E48" s="31"/>
      <c r="F48" s="31"/>
      <c r="G48" s="31"/>
      <c r="H48" s="30"/>
      <c r="I48" s="30"/>
      <c r="J48" s="30"/>
      <c r="K48" s="8" t="str">
        <f t="shared" si="0"/>
        <v/>
      </c>
      <c r="L48" s="32"/>
      <c r="M48" s="33"/>
    </row>
    <row r="49" spans="1:13" x14ac:dyDescent="0.25">
      <c r="A49" s="6">
        <v>40</v>
      </c>
      <c r="B49" s="30"/>
      <c r="C49" s="31"/>
      <c r="D49" s="31"/>
      <c r="E49" s="31"/>
      <c r="F49" s="31"/>
      <c r="G49" s="31"/>
      <c r="H49" s="30"/>
      <c r="I49" s="30"/>
      <c r="J49" s="30"/>
      <c r="K49" s="8" t="str">
        <f t="shared" si="0"/>
        <v/>
      </c>
      <c r="L49" s="32"/>
      <c r="M49" s="33"/>
    </row>
    <row r="50" spans="1:13" x14ac:dyDescent="0.25">
      <c r="A50" s="6">
        <v>41</v>
      </c>
      <c r="B50" s="30"/>
      <c r="C50" s="31"/>
      <c r="D50" s="31"/>
      <c r="E50" s="31"/>
      <c r="F50" s="31"/>
      <c r="G50" s="31"/>
      <c r="H50" s="30"/>
      <c r="I50" s="30"/>
      <c r="J50" s="30"/>
      <c r="K50" s="8" t="str">
        <f t="shared" si="0"/>
        <v/>
      </c>
      <c r="L50" s="32"/>
      <c r="M50" s="33"/>
    </row>
    <row r="51" spans="1:13" x14ac:dyDescent="0.25">
      <c r="A51" s="6">
        <v>42</v>
      </c>
      <c r="B51" s="30"/>
      <c r="C51" s="31"/>
      <c r="D51" s="31"/>
      <c r="E51" s="31"/>
      <c r="F51" s="31"/>
      <c r="G51" s="31"/>
      <c r="H51" s="30"/>
      <c r="I51" s="30"/>
      <c r="J51" s="30"/>
      <c r="K51" s="8" t="str">
        <f t="shared" si="0"/>
        <v/>
      </c>
      <c r="L51" s="32"/>
      <c r="M51" s="33"/>
    </row>
    <row r="52" spans="1:13" x14ac:dyDescent="0.25">
      <c r="A52" s="6">
        <v>43</v>
      </c>
      <c r="B52" s="30"/>
      <c r="C52" s="31"/>
      <c r="D52" s="31"/>
      <c r="E52" s="31"/>
      <c r="F52" s="31"/>
      <c r="G52" s="31"/>
      <c r="H52" s="30"/>
      <c r="I52" s="30"/>
      <c r="J52" s="30"/>
      <c r="K52" s="8" t="str">
        <f t="shared" si="0"/>
        <v/>
      </c>
      <c r="L52" s="32"/>
      <c r="M52" s="33"/>
    </row>
    <row r="53" spans="1:13" x14ac:dyDescent="0.25">
      <c r="A53" s="6">
        <v>44</v>
      </c>
      <c r="B53" s="30"/>
      <c r="C53" s="31"/>
      <c r="D53" s="31"/>
      <c r="E53" s="31"/>
      <c r="F53" s="31"/>
      <c r="G53" s="31"/>
      <c r="H53" s="30"/>
      <c r="I53" s="30"/>
      <c r="J53" s="30"/>
      <c r="K53" s="8" t="str">
        <f t="shared" si="0"/>
        <v/>
      </c>
      <c r="L53" s="32"/>
      <c r="M53" s="33"/>
    </row>
    <row r="54" spans="1:13" x14ac:dyDescent="0.25">
      <c r="A54" s="6">
        <v>45</v>
      </c>
      <c r="B54" s="30"/>
      <c r="C54" s="31"/>
      <c r="D54" s="31"/>
      <c r="E54" s="31"/>
      <c r="F54" s="31"/>
      <c r="G54" s="31"/>
      <c r="H54" s="30"/>
      <c r="I54" s="30"/>
      <c r="J54" s="30"/>
      <c r="K54" s="8" t="str">
        <f t="shared" si="0"/>
        <v/>
      </c>
      <c r="L54" s="32"/>
      <c r="M54" s="33"/>
    </row>
    <row r="55" spans="1:13" x14ac:dyDescent="0.25">
      <c r="A55" s="6">
        <v>46</v>
      </c>
      <c r="B55" s="30"/>
      <c r="C55" s="31"/>
      <c r="D55" s="31"/>
      <c r="E55" s="31"/>
      <c r="F55" s="31"/>
      <c r="G55" s="31"/>
      <c r="H55" s="30"/>
      <c r="I55" s="30"/>
      <c r="J55" s="30"/>
      <c r="K55" s="8" t="str">
        <f t="shared" si="0"/>
        <v/>
      </c>
      <c r="L55" s="32"/>
      <c r="M55" s="33"/>
    </row>
    <row r="56" spans="1:13" x14ac:dyDescent="0.25">
      <c r="A56" s="6">
        <v>47</v>
      </c>
      <c r="B56" s="30"/>
      <c r="C56" s="31"/>
      <c r="D56" s="31"/>
      <c r="E56" s="31"/>
      <c r="F56" s="31"/>
      <c r="G56" s="31"/>
      <c r="H56" s="30"/>
      <c r="I56" s="30"/>
      <c r="J56" s="30"/>
      <c r="K56" s="8" t="str">
        <f t="shared" si="0"/>
        <v/>
      </c>
      <c r="L56" s="32"/>
      <c r="M56" s="33"/>
    </row>
    <row r="57" spans="1:13" x14ac:dyDescent="0.25">
      <c r="A57" s="6">
        <v>48</v>
      </c>
      <c r="B57" s="30"/>
      <c r="C57" s="31"/>
      <c r="D57" s="31"/>
      <c r="E57" s="31"/>
      <c r="F57" s="31"/>
      <c r="G57" s="31"/>
      <c r="H57" s="30"/>
      <c r="I57" s="30"/>
      <c r="J57" s="30"/>
      <c r="K57" s="8" t="str">
        <f t="shared" si="0"/>
        <v/>
      </c>
      <c r="L57" s="32"/>
      <c r="M57" s="33"/>
    </row>
    <row r="58" spans="1:13" x14ac:dyDescent="0.25">
      <c r="A58" s="6">
        <v>49</v>
      </c>
      <c r="B58" s="30"/>
      <c r="C58" s="31"/>
      <c r="D58" s="31"/>
      <c r="E58" s="31"/>
      <c r="F58" s="31"/>
      <c r="G58" s="31"/>
      <c r="H58" s="30"/>
      <c r="I58" s="30"/>
      <c r="J58" s="30"/>
      <c r="K58" s="8" t="str">
        <f t="shared" si="0"/>
        <v/>
      </c>
      <c r="L58" s="32"/>
      <c r="M58" s="33"/>
    </row>
    <row r="59" spans="1:13" x14ac:dyDescent="0.25">
      <c r="A59" s="6">
        <v>50</v>
      </c>
      <c r="B59" s="30"/>
      <c r="C59" s="31"/>
      <c r="D59" s="31"/>
      <c r="E59" s="31"/>
      <c r="F59" s="31"/>
      <c r="G59" s="31"/>
      <c r="H59" s="30"/>
      <c r="I59" s="30"/>
      <c r="J59" s="30"/>
      <c r="K59" s="8" t="str">
        <f t="shared" si="0"/>
        <v/>
      </c>
      <c r="L59" s="32"/>
      <c r="M59" s="33"/>
    </row>
  </sheetData>
  <sheetProtection sheet="1" objects="1" scenarios="1"/>
  <mergeCells count="5">
    <mergeCell ref="N4:R4"/>
    <mergeCell ref="A1:L1"/>
    <mergeCell ref="A8:L8"/>
    <mergeCell ref="A4:L4"/>
    <mergeCell ref="A2:L2"/>
  </mergeCells>
  <dataValidations count="5">
    <dataValidation type="whole" allowBlank="1" sqref="B10:B59" xr:uid="{00000000-0002-0000-0100-000000000000}">
      <formula1>1</formula1>
      <formula2>999</formula2>
    </dataValidation>
    <dataValidation type="list" allowBlank="1" sqref="C10:C59" xr:uid="{00000000-0002-0000-0100-000001000000}">
      <formula1>List_Size</formula1>
    </dataValidation>
    <dataValidation type="list" allowBlank="1" sqref="I10:I59" xr:uid="{00000000-0002-0000-0100-000003000000}">
      <formula1>List_Eco</formula1>
    </dataValidation>
    <dataValidation type="list" allowBlank="1" sqref="E10:E59" xr:uid="{00000000-0002-0000-0100-000004000000}">
      <formula1>List_Closure</formula1>
    </dataValidation>
    <dataValidation type="list" allowBlank="1" sqref="F10:F59" xr:uid="{00000000-0002-0000-0100-000005000000}">
      <formula1>List_Gold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D85CB9E-6995-48BA-9DE5-12689BAB490F}">
          <x14:formula1>
            <xm:f>Lists!$A$11:$A$44</xm:f>
          </x14:formula1>
          <xm:sqref>D10:D59</xm:sqref>
        </x14:dataValidation>
        <x14:dataValidation type="list" allowBlank="1" xr:uid="{47BE0488-304C-4B6C-97B3-6499D2FAAD0E}">
          <x14:formula1>
            <xm:f>Lists!$A$65:$A$92</xm:f>
          </x14:formula1>
          <xm:sqref>G10:G59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2C89-AF4D-477D-9625-5ABE41848F8F}">
  <dimension ref="A1:W10"/>
  <sheetViews>
    <sheetView workbookViewId="0">
      <selection activeCell="L16" sqref="L16"/>
    </sheetView>
  </sheetViews>
  <sheetFormatPr baseColWidth="10" defaultRowHeight="15" x14ac:dyDescent="0.25"/>
  <cols>
    <col min="1" max="1" width="19.7109375" bestFit="1" customWidth="1"/>
    <col min="4" max="4" width="18.140625" bestFit="1" customWidth="1"/>
    <col min="10" max="10" width="18.28515625" bestFit="1" customWidth="1"/>
    <col min="13" max="13" width="14.42578125" bestFit="1" customWidth="1"/>
  </cols>
  <sheetData>
    <row r="1" spans="1:23" ht="26.25" x14ac:dyDescent="0.25">
      <c r="A1" s="40" t="s">
        <v>132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3" x14ac:dyDescent="0.25">
      <c r="A2" s="43" t="s">
        <v>133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1:23" x14ac:dyDescent="0.25">
      <c r="A4" s="41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38" t="s">
        <v>135</v>
      </c>
      <c r="T4" s="39"/>
      <c r="U4" s="39"/>
      <c r="V4" s="39"/>
      <c r="W4" s="39"/>
    </row>
    <row r="5" spans="1:23" ht="30" x14ac:dyDescent="0.25">
      <c r="A5" s="2" t="s">
        <v>136</v>
      </c>
      <c r="B5" s="3"/>
      <c r="D5" s="2" t="s">
        <v>137</v>
      </c>
      <c r="E5" s="3"/>
      <c r="G5" s="2" t="s">
        <v>138</v>
      </c>
      <c r="H5" s="3"/>
      <c r="J5" s="2" t="s">
        <v>139</v>
      </c>
      <c r="K5" s="3" t="s">
        <v>140</v>
      </c>
      <c r="M5" s="2" t="s">
        <v>141</v>
      </c>
      <c r="N5" s="3"/>
      <c r="S5" s="1" t="s">
        <v>142</v>
      </c>
      <c r="T5" s="4" t="s">
        <v>143</v>
      </c>
    </row>
    <row r="6" spans="1:23" ht="30" x14ac:dyDescent="0.25">
      <c r="A6" s="2" t="s">
        <v>144</v>
      </c>
      <c r="B6" s="3"/>
      <c r="D6" s="2" t="s">
        <v>145</v>
      </c>
      <c r="E6" s="3"/>
      <c r="G6" s="2" t="s">
        <v>146</v>
      </c>
      <c r="H6" s="3"/>
      <c r="J6" s="2" t="s">
        <v>147</v>
      </c>
      <c r="K6" s="44"/>
      <c r="L6" s="45"/>
      <c r="M6" s="45"/>
      <c r="N6" s="45"/>
      <c r="O6" s="45"/>
      <c r="P6" s="45"/>
      <c r="Q6" s="45"/>
      <c r="S6" s="1" t="s">
        <v>148</v>
      </c>
      <c r="T6" s="4" t="s">
        <v>149</v>
      </c>
    </row>
    <row r="7" spans="1:23" ht="45" x14ac:dyDescent="0.25">
      <c r="S7" s="1" t="s">
        <v>150</v>
      </c>
      <c r="T7" s="4" t="s">
        <v>151</v>
      </c>
    </row>
    <row r="8" spans="1:23" ht="60" x14ac:dyDescent="0.25">
      <c r="A8" s="41" t="s">
        <v>152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S8" s="1" t="s">
        <v>153</v>
      </c>
      <c r="T8" s="4" t="s">
        <v>154</v>
      </c>
    </row>
    <row r="9" spans="1:23" ht="90" x14ac:dyDescent="0.25">
      <c r="A9" s="5" t="s">
        <v>155</v>
      </c>
      <c r="B9" s="5" t="s">
        <v>156</v>
      </c>
      <c r="C9" s="5" t="s">
        <v>157</v>
      </c>
      <c r="D9" s="5" t="s">
        <v>158</v>
      </c>
      <c r="E9" s="5" t="s">
        <v>150</v>
      </c>
      <c r="F9" s="5" t="s">
        <v>159</v>
      </c>
      <c r="G9" s="5" t="s">
        <v>174</v>
      </c>
      <c r="H9" s="5" t="s">
        <v>175</v>
      </c>
      <c r="I9" s="5" t="s">
        <v>160</v>
      </c>
      <c r="J9" s="5" t="s">
        <v>161</v>
      </c>
      <c r="K9" s="5" t="s">
        <v>162</v>
      </c>
      <c r="L9" s="5" t="s">
        <v>163</v>
      </c>
      <c r="M9" s="5" t="s">
        <v>164</v>
      </c>
      <c r="O9" s="1" t="s">
        <v>165</v>
      </c>
      <c r="P9" s="4" t="s">
        <v>166</v>
      </c>
    </row>
    <row r="10" spans="1:23" ht="45" x14ac:dyDescent="0.25">
      <c r="A10" s="6">
        <v>1</v>
      </c>
      <c r="B10" s="7">
        <v>1</v>
      </c>
      <c r="C10" s="7" t="s">
        <v>3</v>
      </c>
      <c r="D10" s="7" t="s">
        <v>173</v>
      </c>
      <c r="E10" s="7" t="s">
        <v>35</v>
      </c>
      <c r="F10" s="7" t="s">
        <v>39</v>
      </c>
      <c r="G10" s="7" t="s">
        <v>176</v>
      </c>
      <c r="H10" s="7" t="s">
        <v>177</v>
      </c>
      <c r="I10" s="7" t="s">
        <v>82</v>
      </c>
      <c r="J10" s="7" t="s">
        <v>33</v>
      </c>
      <c r="K10" s="7" t="s">
        <v>120</v>
      </c>
      <c r="L10" s="8" t="str">
        <f>IF($B10="","",
IF($H10="Symbol",
 $I10&amp;IF($J10="Yes","*","")&amp;"-"&amp;LEFT($E10,1),
IF($H10="Letter",
 "AC22/"&amp;$I10&amp;IF($J10="Yes","*","")&amp;
 IF(LEFT($K10,4)="2OVD","-2OVD",IF(LEFT($K10,3)="2OV","-2OV",""))&amp;
 "-"&amp;LEFT($E10,1),
IF($H10="Number",
 "AC23/"&amp;$I10&amp;IF($J10="Yes","*","")&amp;
 IF(LEFT($K10,4)="2OVD","-2OVD",IF(LEFT($K10,3)="2OV","-2OV",""))&amp;
 "-"&amp;LEFT($E10,1),
IF($H10="Ready (catalog code)",
 IF(OR(RIGHT($I10,2)="-S",RIGHT($I10,2)="-C"),
  LEFT($I10,LEN($I10)-1)&amp;LEFT($E10,1),
  $I10),
"")))))</f>
        <v/>
      </c>
      <c r="M10" s="9" t="e">
        <f ca="1">_xludf.TEXTJOIN(" | ",TRUE,
IF($B10="","",IF($C10="","Missing size","")),
IF($B10="","",IF($D10="","Missing cord color","")),
IF($B10="","",IF($E10="","Missing closure","")),
IF(AND($H10="Symbol",OR($I10="CAVALLO",$I10="MANO",$I10="RDV",$I10="TIM",$I10="ANC",$I10="VENERE",$I10="MARTE"),$J10&lt;&gt;"Yes"),"This symbol is diamond-only in the catalog (set Diamonds=Yes)",""),
IF(AND($K10="Custom (pick below)",COUNTIF(#REF!,"")=4),"Custom ovalini selected but none chosen","")
)</f>
        <v>#NAME?</v>
      </c>
    </row>
  </sheetData>
  <mergeCells count="6">
    <mergeCell ref="A8:Q8"/>
    <mergeCell ref="A1:Q1"/>
    <mergeCell ref="A2:Q2"/>
    <mergeCell ref="A4:Q4"/>
    <mergeCell ref="S4:W4"/>
    <mergeCell ref="K6:Q6"/>
  </mergeCells>
  <dataValidations count="9">
    <dataValidation type="list" allowBlank="1" sqref="I10" xr:uid="{FF546198-4E50-4D62-876C-2726600369B3}">
      <formula1>IF($H10="Letter",List_Letter,IF($H10="Number",List_Number,IF($H10="Symbol",List_Symbol,List_Symbol)))</formula1>
    </dataValidation>
    <dataValidation type="list" allowBlank="1" sqref="K10" xr:uid="{578D3092-FCF2-4F43-B213-ADE39BDAE9C6}">
      <formula1>List_OvalPack</formula1>
    </dataValidation>
    <dataValidation type="list" allowBlank="1" sqref="H10" xr:uid="{9F637CFB-E7B7-412A-87BA-578E5FA39D20}">
      <formula1>List_MotifType</formula1>
    </dataValidation>
    <dataValidation type="list" allowBlank="1" sqref="F10:G10" xr:uid="{6C6A38C6-891D-4FAC-B490-2784595BC05C}">
      <formula1>List_Gold</formula1>
    </dataValidation>
    <dataValidation type="list" allowBlank="1" sqref="E10" xr:uid="{E02FAA13-F942-43A8-9C14-3417FF3C4A68}">
      <formula1>List_Closure</formula1>
    </dataValidation>
    <dataValidation type="list" allowBlank="1" sqref="G10 J10" xr:uid="{35E0F794-5282-4B1F-8E59-7DA8A9A6498C}">
      <formula1>List_Eco</formula1>
    </dataValidation>
    <dataValidation type="list" allowBlank="1" sqref="D10" xr:uid="{A274708C-C687-4333-8143-EED9C2916099}">
      <formula1>List_CordColor</formula1>
    </dataValidation>
    <dataValidation type="list" allowBlank="1" sqref="C10" xr:uid="{96015DDD-948D-4376-9CEE-B2F43C068E58}">
      <formula1>List_Size</formula1>
    </dataValidation>
    <dataValidation type="whole" allowBlank="1" sqref="B10" xr:uid="{406B03BB-501E-44AB-8FEF-A4E29A3C6143}">
      <formula1>1</formula1>
      <formula2>999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3"/>
  <sheetViews>
    <sheetView showGridLines="0" topLeftCell="A61" workbookViewId="0">
      <selection activeCell="H84" sqref="H84"/>
    </sheetView>
  </sheetViews>
  <sheetFormatPr baseColWidth="10" defaultColWidth="9.140625" defaultRowHeight="15" x14ac:dyDescent="0.25"/>
  <cols>
    <col min="1" max="1" width="28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10" spans="1:1" x14ac:dyDescent="0.25">
      <c r="A10" s="1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181</v>
      </c>
    </row>
    <row r="38" spans="1:1" x14ac:dyDescent="0.25">
      <c r="A38" t="s">
        <v>180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  <row r="42" spans="1:1" x14ac:dyDescent="0.25">
      <c r="A42" t="s">
        <v>185</v>
      </c>
    </row>
    <row r="43" spans="1:1" x14ac:dyDescent="0.25">
      <c r="A43" t="s">
        <v>186</v>
      </c>
    </row>
    <row r="44" spans="1:1" x14ac:dyDescent="0.25">
      <c r="A44" t="s">
        <v>187</v>
      </c>
    </row>
    <row r="47" spans="1:1" x14ac:dyDescent="0.25">
      <c r="A47" s="1" t="s">
        <v>32</v>
      </c>
    </row>
    <row r="48" spans="1:1" x14ac:dyDescent="0.25">
      <c r="A48" t="s">
        <v>203</v>
      </c>
    </row>
    <row r="52" spans="1:1" x14ac:dyDescent="0.25">
      <c r="A52" s="1" t="s">
        <v>34</v>
      </c>
    </row>
    <row r="53" spans="1:1" x14ac:dyDescent="0.25">
      <c r="A53" t="s">
        <v>61</v>
      </c>
    </row>
    <row r="54" spans="1:1" x14ac:dyDescent="0.25">
      <c r="A54" t="s">
        <v>45</v>
      </c>
    </row>
    <row r="57" spans="1:1" x14ac:dyDescent="0.25">
      <c r="A57" s="1" t="s">
        <v>36</v>
      </c>
    </row>
    <row r="58" spans="1:1" x14ac:dyDescent="0.25">
      <c r="A58" t="s">
        <v>37</v>
      </c>
    </row>
    <row r="59" spans="1:1" x14ac:dyDescent="0.25">
      <c r="A59" t="s">
        <v>38</v>
      </c>
    </row>
    <row r="60" spans="1:1" x14ac:dyDescent="0.25">
      <c r="A60" t="s">
        <v>39</v>
      </c>
    </row>
    <row r="61" spans="1:1" x14ac:dyDescent="0.25">
      <c r="A61" t="s">
        <v>40</v>
      </c>
    </row>
    <row r="64" spans="1:1" x14ac:dyDescent="0.25">
      <c r="A64" s="1" t="s">
        <v>41</v>
      </c>
    </row>
    <row r="65" spans="1:1" x14ac:dyDescent="0.25">
      <c r="A65" t="s">
        <v>189</v>
      </c>
    </row>
    <row r="66" spans="1:1" x14ac:dyDescent="0.25">
      <c r="A66" t="s">
        <v>176</v>
      </c>
    </row>
    <row r="67" spans="1:1" x14ac:dyDescent="0.25">
      <c r="A67" t="s">
        <v>190</v>
      </c>
    </row>
    <row r="68" spans="1:1" x14ac:dyDescent="0.25">
      <c r="A68" t="s">
        <v>191</v>
      </c>
    </row>
    <row r="69" spans="1:1" x14ac:dyDescent="0.25">
      <c r="A69" t="s">
        <v>192</v>
      </c>
    </row>
    <row r="70" spans="1:1" x14ac:dyDescent="0.25">
      <c r="A70" t="s">
        <v>193</v>
      </c>
    </row>
    <row r="71" spans="1:1" x14ac:dyDescent="0.25">
      <c r="A71" t="s">
        <v>194</v>
      </c>
    </row>
    <row r="72" spans="1:1" x14ac:dyDescent="0.25">
      <c r="A72" t="s">
        <v>195</v>
      </c>
    </row>
    <row r="73" spans="1:1" x14ac:dyDescent="0.25">
      <c r="A73" t="s">
        <v>196</v>
      </c>
    </row>
    <row r="74" spans="1:1" x14ac:dyDescent="0.25">
      <c r="A74" t="s">
        <v>197</v>
      </c>
    </row>
    <row r="75" spans="1:1" x14ac:dyDescent="0.25">
      <c r="A75" t="s">
        <v>198</v>
      </c>
    </row>
    <row r="76" spans="1:1" x14ac:dyDescent="0.25">
      <c r="A76" t="s">
        <v>199</v>
      </c>
    </row>
    <row r="77" spans="1:1" x14ac:dyDescent="0.25">
      <c r="A77" t="s">
        <v>216</v>
      </c>
    </row>
    <row r="78" spans="1:1" x14ac:dyDescent="0.25">
      <c r="A78" t="s">
        <v>217</v>
      </c>
    </row>
    <row r="79" spans="1:1" x14ac:dyDescent="0.25">
      <c r="A79" t="s">
        <v>218</v>
      </c>
    </row>
    <row r="80" spans="1:1" x14ac:dyDescent="0.25">
      <c r="A80" t="s">
        <v>219</v>
      </c>
    </row>
    <row r="81" spans="1:1" x14ac:dyDescent="0.25">
      <c r="A81" t="s">
        <v>220</v>
      </c>
    </row>
    <row r="82" spans="1:1" x14ac:dyDescent="0.25">
      <c r="A82" t="s">
        <v>221</v>
      </c>
    </row>
    <row r="83" spans="1:1" x14ac:dyDescent="0.25">
      <c r="A83" t="s">
        <v>228</v>
      </c>
    </row>
    <row r="84" spans="1:1" x14ac:dyDescent="0.25">
      <c r="A84" t="s">
        <v>222</v>
      </c>
    </row>
    <row r="85" spans="1:1" x14ac:dyDescent="0.25">
      <c r="A85" t="s">
        <v>223</v>
      </c>
    </row>
    <row r="86" spans="1:1" x14ac:dyDescent="0.25">
      <c r="A86" t="s">
        <v>224</v>
      </c>
    </row>
    <row r="87" spans="1:1" x14ac:dyDescent="0.25">
      <c r="A87" t="s">
        <v>225</v>
      </c>
    </row>
    <row r="88" spans="1:1" x14ac:dyDescent="0.25">
      <c r="A88" t="s">
        <v>226</v>
      </c>
    </row>
    <row r="89" spans="1:1" x14ac:dyDescent="0.25">
      <c r="A89" t="s">
        <v>227</v>
      </c>
    </row>
    <row r="90" spans="1:1" x14ac:dyDescent="0.25">
      <c r="A90" t="s">
        <v>189</v>
      </c>
    </row>
    <row r="91" spans="1:1" x14ac:dyDescent="0.25">
      <c r="A91" t="s">
        <v>200</v>
      </c>
    </row>
    <row r="92" spans="1:1" x14ac:dyDescent="0.25">
      <c r="A92" t="s">
        <v>202</v>
      </c>
    </row>
    <row r="95" spans="1:1" x14ac:dyDescent="0.25">
      <c r="A95" s="1" t="s">
        <v>42</v>
      </c>
    </row>
    <row r="96" spans="1:1" x14ac:dyDescent="0.25">
      <c r="A96" t="s">
        <v>43</v>
      </c>
    </row>
    <row r="97" spans="1:1" x14ac:dyDescent="0.25">
      <c r="A97" t="s">
        <v>44</v>
      </c>
    </row>
    <row r="98" spans="1:1" x14ac:dyDescent="0.25">
      <c r="A98" t="s">
        <v>45</v>
      </c>
    </row>
    <row r="99" spans="1:1" x14ac:dyDescent="0.25">
      <c r="A99" t="s">
        <v>46</v>
      </c>
    </row>
    <row r="100" spans="1:1" x14ac:dyDescent="0.25">
      <c r="A100" t="s">
        <v>47</v>
      </c>
    </row>
    <row r="101" spans="1:1" x14ac:dyDescent="0.25">
      <c r="A101" t="s">
        <v>48</v>
      </c>
    </row>
    <row r="102" spans="1:1" x14ac:dyDescent="0.25">
      <c r="A102" t="s">
        <v>49</v>
      </c>
    </row>
    <row r="103" spans="1:1" x14ac:dyDescent="0.25">
      <c r="A103" t="s">
        <v>50</v>
      </c>
    </row>
    <row r="104" spans="1:1" x14ac:dyDescent="0.25">
      <c r="A104" t="s">
        <v>51</v>
      </c>
    </row>
    <row r="105" spans="1:1" x14ac:dyDescent="0.25">
      <c r="A105" t="s">
        <v>52</v>
      </c>
    </row>
    <row r="106" spans="1:1" x14ac:dyDescent="0.25">
      <c r="A106" t="s">
        <v>53</v>
      </c>
    </row>
    <row r="107" spans="1:1" x14ac:dyDescent="0.25">
      <c r="A107" t="s">
        <v>54</v>
      </c>
    </row>
    <row r="108" spans="1:1" x14ac:dyDescent="0.25">
      <c r="A108" t="s">
        <v>55</v>
      </c>
    </row>
    <row r="109" spans="1:1" x14ac:dyDescent="0.25">
      <c r="A109" t="s">
        <v>56</v>
      </c>
    </row>
    <row r="110" spans="1:1" x14ac:dyDescent="0.25">
      <c r="A110" t="s">
        <v>57</v>
      </c>
    </row>
    <row r="111" spans="1:1" x14ac:dyDescent="0.25">
      <c r="A111" t="s">
        <v>58</v>
      </c>
    </row>
    <row r="112" spans="1:1" x14ac:dyDescent="0.25">
      <c r="A112" t="s">
        <v>59</v>
      </c>
    </row>
    <row r="113" spans="1:1" x14ac:dyDescent="0.25">
      <c r="A113" t="s">
        <v>60</v>
      </c>
    </row>
    <row r="114" spans="1:1" x14ac:dyDescent="0.25">
      <c r="A114" t="s">
        <v>61</v>
      </c>
    </row>
    <row r="115" spans="1:1" x14ac:dyDescent="0.25">
      <c r="A115" t="s">
        <v>62</v>
      </c>
    </row>
    <row r="116" spans="1:1" x14ac:dyDescent="0.25">
      <c r="A116" t="s">
        <v>63</v>
      </c>
    </row>
    <row r="117" spans="1:1" x14ac:dyDescent="0.25">
      <c r="A117" t="s">
        <v>64</v>
      </c>
    </row>
    <row r="118" spans="1:1" x14ac:dyDescent="0.25">
      <c r="A118" t="s">
        <v>65</v>
      </c>
    </row>
    <row r="119" spans="1:1" x14ac:dyDescent="0.25">
      <c r="A119" t="s">
        <v>66</v>
      </c>
    </row>
    <row r="120" spans="1:1" x14ac:dyDescent="0.25">
      <c r="A120" t="s">
        <v>67</v>
      </c>
    </row>
    <row r="121" spans="1:1" x14ac:dyDescent="0.25">
      <c r="A121" t="s">
        <v>68</v>
      </c>
    </row>
    <row r="124" spans="1:1" x14ac:dyDescent="0.25">
      <c r="A124" s="1" t="s">
        <v>69</v>
      </c>
    </row>
    <row r="125" spans="1:1" x14ac:dyDescent="0.25">
      <c r="A125" t="s">
        <v>70</v>
      </c>
    </row>
    <row r="126" spans="1:1" x14ac:dyDescent="0.25">
      <c r="A126" t="s">
        <v>71</v>
      </c>
    </row>
    <row r="127" spans="1:1" x14ac:dyDescent="0.25">
      <c r="A127" t="s">
        <v>72</v>
      </c>
    </row>
    <row r="128" spans="1:1" x14ac:dyDescent="0.25">
      <c r="A128" t="s">
        <v>73</v>
      </c>
    </row>
    <row r="129" spans="1:1" x14ac:dyDescent="0.25">
      <c r="A129" t="s">
        <v>74</v>
      </c>
    </row>
    <row r="130" spans="1:1" x14ac:dyDescent="0.25">
      <c r="A130" t="s">
        <v>75</v>
      </c>
    </row>
    <row r="131" spans="1:1" x14ac:dyDescent="0.25">
      <c r="A131" t="s">
        <v>76</v>
      </c>
    </row>
    <row r="132" spans="1:1" x14ac:dyDescent="0.25">
      <c r="A132" t="s">
        <v>77</v>
      </c>
    </row>
    <row r="133" spans="1:1" x14ac:dyDescent="0.25">
      <c r="A133" t="s">
        <v>78</v>
      </c>
    </row>
    <row r="134" spans="1:1" x14ac:dyDescent="0.25">
      <c r="A134" t="s">
        <v>79</v>
      </c>
    </row>
    <row r="137" spans="1:1" x14ac:dyDescent="0.25">
      <c r="A137" s="1" t="s">
        <v>80</v>
      </c>
    </row>
    <row r="138" spans="1:1" x14ac:dyDescent="0.25">
      <c r="A138" t="s">
        <v>81</v>
      </c>
    </row>
    <row r="139" spans="1:1" x14ac:dyDescent="0.25">
      <c r="A139" t="s">
        <v>82</v>
      </c>
    </row>
    <row r="140" spans="1:1" x14ac:dyDescent="0.25">
      <c r="A140" t="s">
        <v>83</v>
      </c>
    </row>
    <row r="141" spans="1:1" x14ac:dyDescent="0.25">
      <c r="A141" t="s">
        <v>84</v>
      </c>
    </row>
    <row r="142" spans="1:1" x14ac:dyDescent="0.25">
      <c r="A142" t="s">
        <v>85</v>
      </c>
    </row>
    <row r="143" spans="1:1" x14ac:dyDescent="0.25">
      <c r="A143" t="s">
        <v>86</v>
      </c>
    </row>
    <row r="144" spans="1:1" x14ac:dyDescent="0.25">
      <c r="A144" t="s">
        <v>87</v>
      </c>
    </row>
    <row r="145" spans="1:1" x14ac:dyDescent="0.25">
      <c r="A145" t="s">
        <v>88</v>
      </c>
    </row>
    <row r="146" spans="1:1" x14ac:dyDescent="0.25">
      <c r="A146" t="s">
        <v>89</v>
      </c>
    </row>
    <row r="147" spans="1:1" x14ac:dyDescent="0.25">
      <c r="A147" t="s">
        <v>90</v>
      </c>
    </row>
    <row r="148" spans="1:1" x14ac:dyDescent="0.25">
      <c r="A148" t="s">
        <v>91</v>
      </c>
    </row>
    <row r="149" spans="1:1" x14ac:dyDescent="0.25">
      <c r="A149" t="s">
        <v>92</v>
      </c>
    </row>
    <row r="150" spans="1:1" x14ac:dyDescent="0.25">
      <c r="A150" t="s">
        <v>93</v>
      </c>
    </row>
    <row r="151" spans="1:1" x14ac:dyDescent="0.25">
      <c r="A151" t="s">
        <v>94</v>
      </c>
    </row>
    <row r="152" spans="1:1" x14ac:dyDescent="0.25">
      <c r="A152" t="s">
        <v>95</v>
      </c>
    </row>
    <row r="153" spans="1:1" x14ac:dyDescent="0.25">
      <c r="A153" t="s">
        <v>96</v>
      </c>
    </row>
    <row r="154" spans="1:1" x14ac:dyDescent="0.25">
      <c r="A154" t="s">
        <v>97</v>
      </c>
    </row>
    <row r="155" spans="1:1" x14ac:dyDescent="0.25">
      <c r="A155" t="s">
        <v>98</v>
      </c>
    </row>
    <row r="156" spans="1:1" x14ac:dyDescent="0.25">
      <c r="A156" t="s">
        <v>99</v>
      </c>
    </row>
    <row r="157" spans="1:1" x14ac:dyDescent="0.25">
      <c r="A157" t="s">
        <v>100</v>
      </c>
    </row>
    <row r="158" spans="1:1" x14ac:dyDescent="0.25">
      <c r="A158" t="s">
        <v>101</v>
      </c>
    </row>
    <row r="159" spans="1:1" x14ac:dyDescent="0.25">
      <c r="A159" t="s">
        <v>102</v>
      </c>
    </row>
    <row r="160" spans="1:1" x14ac:dyDescent="0.25">
      <c r="A160" t="s">
        <v>103</v>
      </c>
    </row>
    <row r="161" spans="1:1" x14ac:dyDescent="0.25">
      <c r="A161" t="s">
        <v>104</v>
      </c>
    </row>
    <row r="162" spans="1:1" x14ac:dyDescent="0.25">
      <c r="A162" t="s">
        <v>105</v>
      </c>
    </row>
    <row r="163" spans="1:1" x14ac:dyDescent="0.25">
      <c r="A163" t="s">
        <v>106</v>
      </c>
    </row>
    <row r="164" spans="1:1" x14ac:dyDescent="0.25">
      <c r="A164" t="s">
        <v>107</v>
      </c>
    </row>
    <row r="165" spans="1:1" x14ac:dyDescent="0.25">
      <c r="A165" t="s">
        <v>108</v>
      </c>
    </row>
    <row r="166" spans="1:1" x14ac:dyDescent="0.25">
      <c r="A166" t="s">
        <v>109</v>
      </c>
    </row>
    <row r="167" spans="1:1" x14ac:dyDescent="0.25">
      <c r="A167" t="s">
        <v>110</v>
      </c>
    </row>
    <row r="168" spans="1:1" x14ac:dyDescent="0.25">
      <c r="A168" t="s">
        <v>111</v>
      </c>
    </row>
    <row r="169" spans="1:1" x14ac:dyDescent="0.25">
      <c r="A169" t="s">
        <v>112</v>
      </c>
    </row>
    <row r="170" spans="1:1" x14ac:dyDescent="0.25">
      <c r="A170" t="s">
        <v>113</v>
      </c>
    </row>
    <row r="171" spans="1:1" x14ac:dyDescent="0.25">
      <c r="A171" t="s">
        <v>114</v>
      </c>
    </row>
    <row r="172" spans="1:1" x14ac:dyDescent="0.25">
      <c r="A172" t="s">
        <v>115</v>
      </c>
    </row>
    <row r="175" spans="1:1" x14ac:dyDescent="0.25">
      <c r="A175" s="1" t="s">
        <v>116</v>
      </c>
    </row>
    <row r="176" spans="1:1" x14ac:dyDescent="0.25">
      <c r="A176" t="s">
        <v>117</v>
      </c>
    </row>
    <row r="177" spans="1:1" x14ac:dyDescent="0.25">
      <c r="A177" t="s">
        <v>118</v>
      </c>
    </row>
    <row r="178" spans="1:1" x14ac:dyDescent="0.25">
      <c r="A178" t="s">
        <v>119</v>
      </c>
    </row>
    <row r="179" spans="1:1" x14ac:dyDescent="0.25">
      <c r="A179" t="s">
        <v>120</v>
      </c>
    </row>
    <row r="182" spans="1:1" x14ac:dyDescent="0.25">
      <c r="A182" s="1" t="s">
        <v>121</v>
      </c>
    </row>
    <row r="184" spans="1:1" x14ac:dyDescent="0.25">
      <c r="A184" t="s">
        <v>122</v>
      </c>
    </row>
    <row r="185" spans="1:1" x14ac:dyDescent="0.25">
      <c r="A185" t="s">
        <v>123</v>
      </c>
    </row>
    <row r="186" spans="1:1" x14ac:dyDescent="0.25">
      <c r="A186" t="s">
        <v>124</v>
      </c>
    </row>
    <row r="187" spans="1:1" x14ac:dyDescent="0.25">
      <c r="A187" t="s">
        <v>125</v>
      </c>
    </row>
    <row r="188" spans="1:1" x14ac:dyDescent="0.25">
      <c r="A188" t="s">
        <v>126</v>
      </c>
    </row>
    <row r="189" spans="1:1" x14ac:dyDescent="0.25">
      <c r="A189" t="s">
        <v>127</v>
      </c>
    </row>
    <row r="190" spans="1:1" x14ac:dyDescent="0.25">
      <c r="A190" t="s">
        <v>128</v>
      </c>
    </row>
    <row r="191" spans="1:1" x14ac:dyDescent="0.25">
      <c r="A191" t="s">
        <v>129</v>
      </c>
    </row>
    <row r="192" spans="1:1" x14ac:dyDescent="0.25">
      <c r="A192" t="s">
        <v>130</v>
      </c>
    </row>
    <row r="193" spans="1:1" x14ac:dyDescent="0.25">
      <c r="A193" t="s">
        <v>131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showGridLines="0" workbookViewId="0">
      <pane ySplit="5" topLeftCell="A6" activePane="bottomLeft" state="frozen"/>
      <selection activeCell="L16" sqref="L16"/>
      <selection pane="bottomLeft" activeCell="J1" sqref="J1:J1048576"/>
    </sheetView>
  </sheetViews>
  <sheetFormatPr baseColWidth="10" defaultColWidth="9.140625" defaultRowHeight="15" x14ac:dyDescent="0.25"/>
  <cols>
    <col min="1" max="1" width="7.42578125" customWidth="1"/>
    <col min="2" max="2" width="9.140625" bestFit="1" customWidth="1"/>
    <col min="3" max="3" width="14" customWidth="1"/>
    <col min="4" max="4" width="18" customWidth="1"/>
    <col min="5" max="5" width="8.42578125" bestFit="1" customWidth="1"/>
    <col min="6" max="6" width="12.140625" customWidth="1"/>
    <col min="7" max="7" width="37.5703125" customWidth="1"/>
    <col min="8" max="8" width="14.42578125" customWidth="1"/>
    <col min="9" max="9" width="38.5703125" customWidth="1"/>
    <col min="10" max="10" width="17.7109375" customWidth="1"/>
  </cols>
  <sheetData>
    <row r="1" spans="1:9" ht="23.25" x14ac:dyDescent="0.25">
      <c r="A1" s="47" t="s">
        <v>167</v>
      </c>
      <c r="B1" s="39"/>
      <c r="C1" s="39"/>
      <c r="D1" s="39"/>
      <c r="E1" s="39"/>
      <c r="F1" s="39"/>
      <c r="G1" s="39"/>
      <c r="H1" s="39"/>
    </row>
    <row r="2" spans="1:9" ht="15.75" thickBot="1" x14ac:dyDescent="0.3"/>
    <row r="3" spans="1:9" ht="15" customHeight="1" thickBot="1" x14ac:dyDescent="0.3">
      <c r="A3" s="48" t="s">
        <v>172</v>
      </c>
      <c r="B3" s="49"/>
      <c r="C3" s="49"/>
      <c r="D3" s="49"/>
      <c r="E3" s="49"/>
      <c r="F3" s="50"/>
      <c r="G3" s="14" t="s">
        <v>168</v>
      </c>
      <c r="H3" s="15">
        <f ca="1">Configurator!J5</f>
        <v>46048</v>
      </c>
    </row>
    <row r="4" spans="1:9" x14ac:dyDescent="0.25">
      <c r="A4" s="1"/>
      <c r="D4" s="1"/>
    </row>
    <row r="5" spans="1:9" ht="24" customHeight="1" x14ac:dyDescent="0.25">
      <c r="A5" s="23" t="s">
        <v>169</v>
      </c>
      <c r="B5" s="23" t="s">
        <v>156</v>
      </c>
      <c r="C5" s="23" t="s">
        <v>157</v>
      </c>
      <c r="D5" s="23" t="s">
        <v>170</v>
      </c>
      <c r="E5" s="23" t="s">
        <v>150</v>
      </c>
      <c r="F5" s="23" t="s">
        <v>171</v>
      </c>
      <c r="G5" s="24" t="s">
        <v>210</v>
      </c>
      <c r="H5" s="25" t="s">
        <v>209</v>
      </c>
      <c r="I5" s="25" t="s">
        <v>208</v>
      </c>
    </row>
    <row r="6" spans="1:9" ht="15.75" x14ac:dyDescent="0.25">
      <c r="A6" s="28">
        <f>Configurator!A10</f>
        <v>1</v>
      </c>
      <c r="B6" s="26">
        <f>Configurator!B10</f>
        <v>0</v>
      </c>
      <c r="C6" s="27">
        <f>Configurator!C10</f>
        <v>0</v>
      </c>
      <c r="D6" s="27">
        <f>Configurator!D10</f>
        <v>0</v>
      </c>
      <c r="E6" s="27">
        <f>Configurator!E10</f>
        <v>0</v>
      </c>
      <c r="F6" s="27">
        <f>Configurator!F10</f>
        <v>0</v>
      </c>
      <c r="G6" s="29" t="str">
        <f>IF(Configurator!B10="","",Configurator!K10)</f>
        <v/>
      </c>
      <c r="H6" s="27" t="str">
        <f>IF(Configurator!B10="","",IF(Configurator!J10="Custom (pick below)","Ovalini: "&amp;_xludf.TEXTJOIN(", ",TRUE,Configurator!#REF!,Configurator!#REF!,Configurator!#REF!,Configurator!#REF!),Configurator!J10))</f>
        <v/>
      </c>
      <c r="I6" s="27">
        <f>Configurator!M10</f>
        <v>0</v>
      </c>
    </row>
    <row r="7" spans="1:9" ht="15.75" x14ac:dyDescent="0.25">
      <c r="A7" s="28">
        <f>Configurator!A11</f>
        <v>2</v>
      </c>
      <c r="B7" s="26">
        <f>Configurator!B11</f>
        <v>0</v>
      </c>
      <c r="C7" s="27">
        <f>Configurator!C11</f>
        <v>0</v>
      </c>
      <c r="D7" s="27">
        <f>Configurator!D11</f>
        <v>0</v>
      </c>
      <c r="E7" s="27">
        <f>Configurator!E11</f>
        <v>0</v>
      </c>
      <c r="F7" s="27">
        <f>Configurator!F11</f>
        <v>0</v>
      </c>
      <c r="G7" s="29" t="str">
        <f>IF(Configurator!B11="","",Configurator!K11)</f>
        <v/>
      </c>
      <c r="H7" s="27" t="str">
        <f>IF(Configurator!B11="","",IF(Configurator!J11="Custom (pick below)","Ovalini: "&amp;_xludf.TEXTJOIN(", ",TRUE,Configurator!#REF!,Configurator!#REF!,Configurator!#REF!,Configurator!#REF!),Configurator!J11))</f>
        <v/>
      </c>
      <c r="I7" s="27">
        <f>Configurator!M11</f>
        <v>0</v>
      </c>
    </row>
    <row r="8" spans="1:9" ht="15.75" x14ac:dyDescent="0.25">
      <c r="A8" s="28">
        <f>Configurator!A12</f>
        <v>3</v>
      </c>
      <c r="B8" s="26">
        <f>Configurator!B12</f>
        <v>0</v>
      </c>
      <c r="C8" s="27">
        <f>Configurator!C12</f>
        <v>0</v>
      </c>
      <c r="D8" s="27">
        <f>Configurator!D12</f>
        <v>0</v>
      </c>
      <c r="E8" s="27">
        <f>Configurator!E12</f>
        <v>0</v>
      </c>
      <c r="F8" s="27">
        <f>Configurator!F12</f>
        <v>0</v>
      </c>
      <c r="G8" s="29" t="str">
        <f>IF(Configurator!B12="","",Configurator!K12)</f>
        <v/>
      </c>
      <c r="H8" s="27" t="str">
        <f>IF(Configurator!B12="","",IF(Configurator!J12="Custom (pick below)","Ovalini: "&amp;_xludf.TEXTJOIN(", ",TRUE,Configurator!#REF!,Configurator!#REF!,Configurator!#REF!,Configurator!#REF!),Configurator!J12))</f>
        <v/>
      </c>
      <c r="I8" s="27">
        <f>Configurator!M12</f>
        <v>0</v>
      </c>
    </row>
    <row r="9" spans="1:9" ht="15.75" x14ac:dyDescent="0.25">
      <c r="A9" s="28">
        <f>Configurator!A13</f>
        <v>4</v>
      </c>
      <c r="B9" s="26">
        <f>Configurator!B13</f>
        <v>0</v>
      </c>
      <c r="C9" s="27">
        <f>Configurator!C13</f>
        <v>0</v>
      </c>
      <c r="D9" s="27">
        <f>Configurator!D13</f>
        <v>0</v>
      </c>
      <c r="E9" s="27">
        <f>Configurator!E13</f>
        <v>0</v>
      </c>
      <c r="F9" s="27">
        <f>Configurator!F13</f>
        <v>0</v>
      </c>
      <c r="G9" s="29" t="str">
        <f>IF(Configurator!B13="","",Configurator!K13)</f>
        <v/>
      </c>
      <c r="H9" s="27" t="str">
        <f>IF(Configurator!B13="","",IF(Configurator!J13="Custom (pick below)","Ovalini: "&amp;_xludf.TEXTJOIN(", ",TRUE,Configurator!#REF!,Configurator!#REF!,Configurator!#REF!,Configurator!#REF!),Configurator!J13))</f>
        <v/>
      </c>
      <c r="I9" s="27">
        <f>Configurator!M13</f>
        <v>0</v>
      </c>
    </row>
    <row r="10" spans="1:9" ht="15.75" x14ac:dyDescent="0.25">
      <c r="A10" s="28">
        <f>Configurator!A14</f>
        <v>5</v>
      </c>
      <c r="B10" s="26">
        <f>Configurator!B14</f>
        <v>0</v>
      </c>
      <c r="C10" s="27">
        <f>Configurator!C14</f>
        <v>0</v>
      </c>
      <c r="D10" s="27">
        <f>Configurator!D14</f>
        <v>0</v>
      </c>
      <c r="E10" s="27">
        <f>Configurator!E14</f>
        <v>0</v>
      </c>
      <c r="F10" s="27">
        <f>Configurator!F14</f>
        <v>0</v>
      </c>
      <c r="G10" s="29" t="str">
        <f>IF(Configurator!B14="","",Configurator!K14)</f>
        <v/>
      </c>
      <c r="H10" s="27" t="str">
        <f>IF(Configurator!B14="","",IF(Configurator!J14="Custom (pick below)","Ovalini: "&amp;_xludf.TEXTJOIN(", ",TRUE,Configurator!#REF!,Configurator!#REF!,Configurator!#REF!,Configurator!#REF!),Configurator!J14))</f>
        <v/>
      </c>
      <c r="I10" s="27">
        <f>Configurator!M14</f>
        <v>0</v>
      </c>
    </row>
    <row r="11" spans="1:9" ht="15.75" x14ac:dyDescent="0.25">
      <c r="A11" s="28">
        <f>Configurator!A15</f>
        <v>6</v>
      </c>
      <c r="B11" s="26">
        <f>Configurator!B15</f>
        <v>0</v>
      </c>
      <c r="C11" s="27">
        <f>Configurator!C15</f>
        <v>0</v>
      </c>
      <c r="D11" s="27">
        <f>Configurator!D15</f>
        <v>0</v>
      </c>
      <c r="E11" s="27">
        <f>Configurator!E15</f>
        <v>0</v>
      </c>
      <c r="F11" s="27">
        <f>Configurator!F15</f>
        <v>0</v>
      </c>
      <c r="G11" s="29" t="str">
        <f>IF(Configurator!B15="","",Configurator!K15)</f>
        <v/>
      </c>
      <c r="H11" s="27" t="str">
        <f>IF(Configurator!B15="","",IF(Configurator!J15="Custom (pick below)","Ovalini: "&amp;_xludf.TEXTJOIN(", ",TRUE,Configurator!#REF!,Configurator!#REF!,Configurator!#REF!,Configurator!#REF!),Configurator!J15))</f>
        <v/>
      </c>
      <c r="I11" s="27">
        <f>Configurator!M15</f>
        <v>0</v>
      </c>
    </row>
    <row r="12" spans="1:9" ht="15.75" x14ac:dyDescent="0.25">
      <c r="A12" s="28">
        <f>Configurator!A16</f>
        <v>7</v>
      </c>
      <c r="B12" s="26">
        <f>Configurator!B16</f>
        <v>0</v>
      </c>
      <c r="C12" s="27">
        <f>Configurator!C16</f>
        <v>0</v>
      </c>
      <c r="D12" s="27">
        <f>Configurator!D16</f>
        <v>0</v>
      </c>
      <c r="E12" s="27">
        <f>Configurator!E16</f>
        <v>0</v>
      </c>
      <c r="F12" s="27">
        <f>Configurator!F16</f>
        <v>0</v>
      </c>
      <c r="G12" s="29" t="str">
        <f>IF(Configurator!B16="","",Configurator!K16)</f>
        <v/>
      </c>
      <c r="H12" s="27" t="str">
        <f>IF(Configurator!B16="","",IF(Configurator!J16="Custom (pick below)","Ovalini: "&amp;_xludf.TEXTJOIN(", ",TRUE,Configurator!#REF!,Configurator!#REF!,Configurator!#REF!,Configurator!#REF!),Configurator!J16))</f>
        <v/>
      </c>
      <c r="I12" s="27">
        <f>Configurator!M16</f>
        <v>0</v>
      </c>
    </row>
    <row r="13" spans="1:9" ht="15.75" x14ac:dyDescent="0.25">
      <c r="A13" s="28">
        <f>Configurator!A17</f>
        <v>8</v>
      </c>
      <c r="B13" s="26">
        <f>Configurator!B17</f>
        <v>0</v>
      </c>
      <c r="C13" s="27">
        <f>Configurator!C17</f>
        <v>0</v>
      </c>
      <c r="D13" s="27">
        <f>Configurator!D17</f>
        <v>0</v>
      </c>
      <c r="E13" s="27">
        <f>Configurator!E17</f>
        <v>0</v>
      </c>
      <c r="F13" s="27">
        <f>Configurator!F17</f>
        <v>0</v>
      </c>
      <c r="G13" s="29" t="str">
        <f>IF(Configurator!B17="","",Configurator!K17)</f>
        <v/>
      </c>
      <c r="H13" s="27" t="str">
        <f>IF(Configurator!B17="","",IF(Configurator!J17="Custom (pick below)","Ovalini: "&amp;_xludf.TEXTJOIN(", ",TRUE,Configurator!#REF!,Configurator!#REF!,Configurator!#REF!,Configurator!#REF!),Configurator!J17))</f>
        <v/>
      </c>
      <c r="I13" s="27">
        <f>Configurator!M17</f>
        <v>0</v>
      </c>
    </row>
    <row r="14" spans="1:9" ht="15.75" x14ac:dyDescent="0.25">
      <c r="A14" s="28">
        <f>Configurator!A18</f>
        <v>9</v>
      </c>
      <c r="B14" s="26">
        <f>Configurator!B18</f>
        <v>0</v>
      </c>
      <c r="C14" s="27">
        <f>Configurator!C18</f>
        <v>0</v>
      </c>
      <c r="D14" s="27">
        <f>Configurator!D18</f>
        <v>0</v>
      </c>
      <c r="E14" s="27">
        <f>Configurator!E18</f>
        <v>0</v>
      </c>
      <c r="F14" s="27">
        <f>Configurator!F18</f>
        <v>0</v>
      </c>
      <c r="G14" s="29" t="str">
        <f>IF(Configurator!B18="","",Configurator!K18)</f>
        <v/>
      </c>
      <c r="H14" s="27" t="str">
        <f>IF(Configurator!B18="","",IF(Configurator!J18="Custom (pick below)","Ovalini: "&amp;_xludf.TEXTJOIN(", ",TRUE,Configurator!#REF!,Configurator!#REF!,Configurator!#REF!,Configurator!#REF!),Configurator!J18))</f>
        <v/>
      </c>
      <c r="I14" s="27">
        <f>Configurator!M18</f>
        <v>0</v>
      </c>
    </row>
    <row r="15" spans="1:9" ht="15.75" x14ac:dyDescent="0.25">
      <c r="A15" s="28">
        <f>Configurator!A19</f>
        <v>10</v>
      </c>
      <c r="B15" s="26">
        <f>Configurator!B19</f>
        <v>0</v>
      </c>
      <c r="C15" s="27">
        <f>Configurator!C19</f>
        <v>0</v>
      </c>
      <c r="D15" s="27">
        <f>Configurator!D19</f>
        <v>0</v>
      </c>
      <c r="E15" s="27">
        <f>Configurator!E19</f>
        <v>0</v>
      </c>
      <c r="F15" s="27">
        <f>Configurator!F19</f>
        <v>0</v>
      </c>
      <c r="G15" s="29" t="str">
        <f>IF(Configurator!B19="","",Configurator!K19)</f>
        <v/>
      </c>
      <c r="H15" s="27" t="str">
        <f>IF(Configurator!B19="","",IF(Configurator!J19="Custom (pick below)","Ovalini: "&amp;_xludf.TEXTJOIN(", ",TRUE,Configurator!#REF!,Configurator!#REF!,Configurator!#REF!,Configurator!#REF!),Configurator!J19))</f>
        <v/>
      </c>
      <c r="I15" s="27">
        <f>Configurator!M19</f>
        <v>0</v>
      </c>
    </row>
    <row r="16" spans="1:9" ht="15.75" x14ac:dyDescent="0.25">
      <c r="A16" s="28">
        <f>Configurator!A20</f>
        <v>11</v>
      </c>
      <c r="B16" s="26">
        <f>Configurator!B20</f>
        <v>0</v>
      </c>
      <c r="C16" s="27">
        <f>Configurator!C20</f>
        <v>0</v>
      </c>
      <c r="D16" s="27">
        <f>Configurator!D20</f>
        <v>0</v>
      </c>
      <c r="E16" s="27">
        <f>Configurator!E20</f>
        <v>0</v>
      </c>
      <c r="F16" s="27">
        <f>Configurator!F20</f>
        <v>0</v>
      </c>
      <c r="G16" s="29" t="str">
        <f>IF(Configurator!B20="","",Configurator!K20)</f>
        <v/>
      </c>
      <c r="H16" s="27" t="str">
        <f>IF(Configurator!B20="","",IF(Configurator!J20="Custom (pick below)","Ovalini: "&amp;_xludf.TEXTJOIN(", ",TRUE,Configurator!#REF!,Configurator!#REF!,Configurator!#REF!,Configurator!#REF!),Configurator!J20))</f>
        <v/>
      </c>
      <c r="I16" s="27">
        <f>Configurator!M20</f>
        <v>0</v>
      </c>
    </row>
    <row r="17" spans="1:9" ht="15.75" x14ac:dyDescent="0.25">
      <c r="A17" s="28">
        <f>Configurator!A21</f>
        <v>12</v>
      </c>
      <c r="B17" s="26">
        <f>Configurator!B21</f>
        <v>0</v>
      </c>
      <c r="C17" s="27">
        <f>Configurator!C21</f>
        <v>0</v>
      </c>
      <c r="D17" s="27">
        <f>Configurator!D21</f>
        <v>0</v>
      </c>
      <c r="E17" s="27">
        <f>Configurator!E21</f>
        <v>0</v>
      </c>
      <c r="F17" s="27">
        <f>Configurator!F21</f>
        <v>0</v>
      </c>
      <c r="G17" s="29" t="str">
        <f>IF(Configurator!B21="","",Configurator!K21)</f>
        <v/>
      </c>
      <c r="H17" s="27" t="str">
        <f>IF(Configurator!B21="","",IF(Configurator!J21="Custom (pick below)","Ovalini: "&amp;_xludf.TEXTJOIN(", ",TRUE,Configurator!#REF!,Configurator!#REF!,Configurator!#REF!,Configurator!#REF!),Configurator!J21))</f>
        <v/>
      </c>
      <c r="I17" s="27">
        <f>Configurator!M21</f>
        <v>0</v>
      </c>
    </row>
    <row r="18" spans="1:9" ht="15.75" x14ac:dyDescent="0.25">
      <c r="A18" s="28">
        <f>Configurator!A22</f>
        <v>13</v>
      </c>
      <c r="B18" s="26">
        <f>Configurator!B22</f>
        <v>0</v>
      </c>
      <c r="C18" s="27">
        <f>Configurator!C22</f>
        <v>0</v>
      </c>
      <c r="D18" s="27">
        <f>Configurator!D22</f>
        <v>0</v>
      </c>
      <c r="E18" s="27">
        <f>Configurator!E22</f>
        <v>0</v>
      </c>
      <c r="F18" s="27">
        <f>Configurator!F22</f>
        <v>0</v>
      </c>
      <c r="G18" s="29" t="str">
        <f>IF(Configurator!B22="","",Configurator!K22)</f>
        <v/>
      </c>
      <c r="H18" s="27" t="str">
        <f>IF(Configurator!B22="","",IF(Configurator!J22="Custom (pick below)","Ovalini: "&amp;_xludf.TEXTJOIN(", ",TRUE,Configurator!#REF!,Configurator!#REF!,Configurator!#REF!,Configurator!#REF!),Configurator!J22))</f>
        <v/>
      </c>
      <c r="I18" s="27">
        <f>Configurator!M22</f>
        <v>0</v>
      </c>
    </row>
    <row r="19" spans="1:9" ht="15.75" x14ac:dyDescent="0.25">
      <c r="A19" s="28">
        <f>Configurator!A23</f>
        <v>14</v>
      </c>
      <c r="B19" s="26">
        <f>Configurator!B23</f>
        <v>0</v>
      </c>
      <c r="C19" s="27">
        <f>Configurator!C23</f>
        <v>0</v>
      </c>
      <c r="D19" s="27">
        <f>Configurator!D23</f>
        <v>0</v>
      </c>
      <c r="E19" s="27">
        <f>Configurator!E23</f>
        <v>0</v>
      </c>
      <c r="F19" s="27">
        <f>Configurator!F23</f>
        <v>0</v>
      </c>
      <c r="G19" s="29" t="str">
        <f>IF(Configurator!B23="","",Configurator!K23)</f>
        <v/>
      </c>
      <c r="H19" s="27" t="str">
        <f>IF(Configurator!B23="","",IF(Configurator!J23="Custom (pick below)","Ovalini: "&amp;_xludf.TEXTJOIN(", ",TRUE,Configurator!#REF!,Configurator!#REF!,Configurator!#REF!,Configurator!#REF!),Configurator!J23))</f>
        <v/>
      </c>
      <c r="I19" s="27">
        <f>Configurator!M23</f>
        <v>0</v>
      </c>
    </row>
    <row r="20" spans="1:9" ht="15.75" x14ac:dyDescent="0.25">
      <c r="A20" s="28">
        <f>Configurator!A24</f>
        <v>15</v>
      </c>
      <c r="B20" s="26">
        <f>Configurator!B24</f>
        <v>0</v>
      </c>
      <c r="C20" s="27">
        <f>Configurator!C24</f>
        <v>0</v>
      </c>
      <c r="D20" s="27">
        <f>Configurator!D24</f>
        <v>0</v>
      </c>
      <c r="E20" s="27">
        <f>Configurator!E24</f>
        <v>0</v>
      </c>
      <c r="F20" s="27">
        <f>Configurator!F24</f>
        <v>0</v>
      </c>
      <c r="G20" s="29" t="str">
        <f>IF(Configurator!B24="","",Configurator!K24)</f>
        <v/>
      </c>
      <c r="H20" s="27" t="str">
        <f>IF(Configurator!B24="","",IF(Configurator!J24="Custom (pick below)","Ovalini: "&amp;_xludf.TEXTJOIN(", ",TRUE,Configurator!#REF!,Configurator!#REF!,Configurator!#REF!,Configurator!#REF!),Configurator!J24))</f>
        <v/>
      </c>
      <c r="I20" s="27">
        <f>Configurator!M24</f>
        <v>0</v>
      </c>
    </row>
    <row r="21" spans="1:9" ht="15.75" x14ac:dyDescent="0.25">
      <c r="A21" s="28">
        <f>Configurator!A25</f>
        <v>16</v>
      </c>
      <c r="B21" s="26">
        <f>Configurator!B25</f>
        <v>0</v>
      </c>
      <c r="C21" s="27">
        <f>Configurator!C25</f>
        <v>0</v>
      </c>
      <c r="D21" s="27">
        <f>Configurator!D25</f>
        <v>0</v>
      </c>
      <c r="E21" s="27">
        <f>Configurator!E25</f>
        <v>0</v>
      </c>
      <c r="F21" s="27">
        <f>Configurator!F25</f>
        <v>0</v>
      </c>
      <c r="G21" s="29" t="str">
        <f>IF(Configurator!B25="","",Configurator!K25)</f>
        <v/>
      </c>
      <c r="H21" s="27" t="str">
        <f>IF(Configurator!B25="","",IF(Configurator!J25="Custom (pick below)","Ovalini: "&amp;_xludf.TEXTJOIN(", ",TRUE,Configurator!#REF!,Configurator!#REF!,Configurator!#REF!,Configurator!#REF!),Configurator!J25))</f>
        <v/>
      </c>
      <c r="I21" s="27">
        <f>Configurator!M25</f>
        <v>0</v>
      </c>
    </row>
    <row r="22" spans="1:9" ht="15.75" x14ac:dyDescent="0.25">
      <c r="A22" s="28">
        <f>Configurator!A26</f>
        <v>17</v>
      </c>
      <c r="B22" s="26">
        <f>Configurator!B26</f>
        <v>0</v>
      </c>
      <c r="C22" s="27">
        <f>Configurator!C26</f>
        <v>0</v>
      </c>
      <c r="D22" s="27">
        <f>Configurator!D26</f>
        <v>0</v>
      </c>
      <c r="E22" s="27">
        <f>Configurator!E26</f>
        <v>0</v>
      </c>
      <c r="F22" s="27">
        <f>Configurator!F26</f>
        <v>0</v>
      </c>
      <c r="G22" s="29" t="str">
        <f>IF(Configurator!B26="","",Configurator!K26)</f>
        <v/>
      </c>
      <c r="H22" s="27" t="str">
        <f>IF(Configurator!B26="","",IF(Configurator!J26="Custom (pick below)","Ovalini: "&amp;_xludf.TEXTJOIN(", ",TRUE,Configurator!#REF!,Configurator!#REF!,Configurator!#REF!,Configurator!#REF!),Configurator!J26))</f>
        <v/>
      </c>
      <c r="I22" s="27">
        <f>Configurator!M26</f>
        <v>0</v>
      </c>
    </row>
    <row r="23" spans="1:9" ht="15.75" x14ac:dyDescent="0.25">
      <c r="A23" s="28">
        <f>Configurator!A27</f>
        <v>18</v>
      </c>
      <c r="B23" s="26">
        <f>Configurator!B27</f>
        <v>0</v>
      </c>
      <c r="C23" s="27">
        <f>Configurator!C27</f>
        <v>0</v>
      </c>
      <c r="D23" s="27">
        <f>Configurator!D27</f>
        <v>0</v>
      </c>
      <c r="E23" s="27">
        <f>Configurator!E27</f>
        <v>0</v>
      </c>
      <c r="F23" s="27">
        <f>Configurator!F27</f>
        <v>0</v>
      </c>
      <c r="G23" s="29" t="str">
        <f>IF(Configurator!B27="","",Configurator!K27)</f>
        <v/>
      </c>
      <c r="H23" s="27" t="str">
        <f>IF(Configurator!B27="","",IF(Configurator!J27="Custom (pick below)","Ovalini: "&amp;_xludf.TEXTJOIN(", ",TRUE,Configurator!#REF!,Configurator!#REF!,Configurator!#REF!,Configurator!#REF!),Configurator!J27))</f>
        <v/>
      </c>
      <c r="I23" s="27">
        <f>Configurator!M27</f>
        <v>0</v>
      </c>
    </row>
    <row r="24" spans="1:9" ht="15.75" x14ac:dyDescent="0.25">
      <c r="A24" s="28">
        <f>Configurator!A28</f>
        <v>19</v>
      </c>
      <c r="B24" s="26">
        <f>Configurator!B28</f>
        <v>0</v>
      </c>
      <c r="C24" s="27">
        <f>Configurator!C28</f>
        <v>0</v>
      </c>
      <c r="D24" s="27">
        <f>Configurator!D28</f>
        <v>0</v>
      </c>
      <c r="E24" s="27">
        <f>Configurator!E28</f>
        <v>0</v>
      </c>
      <c r="F24" s="27">
        <f>Configurator!F28</f>
        <v>0</v>
      </c>
      <c r="G24" s="29" t="str">
        <f>IF(Configurator!B28="","",Configurator!K28)</f>
        <v/>
      </c>
      <c r="H24" s="27" t="str">
        <f>IF(Configurator!B28="","",IF(Configurator!J28="Custom (pick below)","Ovalini: "&amp;_xludf.TEXTJOIN(", ",TRUE,Configurator!#REF!,Configurator!#REF!,Configurator!#REF!,Configurator!#REF!),Configurator!J28))</f>
        <v/>
      </c>
      <c r="I24" s="27">
        <f>Configurator!M28</f>
        <v>0</v>
      </c>
    </row>
    <row r="25" spans="1:9" ht="15.75" x14ac:dyDescent="0.25">
      <c r="A25" s="28">
        <f>Configurator!A29</f>
        <v>20</v>
      </c>
      <c r="B25" s="26">
        <f>Configurator!B29</f>
        <v>0</v>
      </c>
      <c r="C25" s="27">
        <f>Configurator!C29</f>
        <v>0</v>
      </c>
      <c r="D25" s="27">
        <f>Configurator!D29</f>
        <v>0</v>
      </c>
      <c r="E25" s="27">
        <f>Configurator!E29</f>
        <v>0</v>
      </c>
      <c r="F25" s="27">
        <f>Configurator!F29</f>
        <v>0</v>
      </c>
      <c r="G25" s="29" t="str">
        <f>IF(Configurator!B29="","",Configurator!K29)</f>
        <v/>
      </c>
      <c r="H25" s="27" t="str">
        <f>IF(Configurator!B29="","",IF(Configurator!J29="Custom (pick below)","Ovalini: "&amp;_xludf.TEXTJOIN(", ",TRUE,Configurator!#REF!,Configurator!#REF!,Configurator!#REF!,Configurator!#REF!),Configurator!J29))</f>
        <v/>
      </c>
      <c r="I25" s="27">
        <f>Configurator!M29</f>
        <v>0</v>
      </c>
    </row>
    <row r="26" spans="1:9" ht="15.75" x14ac:dyDescent="0.25">
      <c r="A26" s="28">
        <f>Configurator!A30</f>
        <v>21</v>
      </c>
      <c r="B26" s="26">
        <f>Configurator!B30</f>
        <v>0</v>
      </c>
      <c r="C26" s="27">
        <f>Configurator!C30</f>
        <v>0</v>
      </c>
      <c r="D26" s="27">
        <f>Configurator!D30</f>
        <v>0</v>
      </c>
      <c r="E26" s="27">
        <f>Configurator!E30</f>
        <v>0</v>
      </c>
      <c r="F26" s="27">
        <f>Configurator!F30</f>
        <v>0</v>
      </c>
      <c r="G26" s="29" t="str">
        <f>IF(Configurator!B30="","",Configurator!K30)</f>
        <v/>
      </c>
      <c r="H26" s="27" t="str">
        <f>IF(Configurator!B30="","",IF(Configurator!J30="Custom (pick below)","Ovalini: "&amp;_xludf.TEXTJOIN(", ",TRUE,Configurator!#REF!,Configurator!#REF!,Configurator!#REF!,Configurator!#REF!),Configurator!J30))</f>
        <v/>
      </c>
      <c r="I26" s="27">
        <f>Configurator!M30</f>
        <v>0</v>
      </c>
    </row>
    <row r="27" spans="1:9" ht="15.75" x14ac:dyDescent="0.25">
      <c r="A27" s="28">
        <f>Configurator!A31</f>
        <v>22</v>
      </c>
      <c r="B27" s="26">
        <f>Configurator!B31</f>
        <v>0</v>
      </c>
      <c r="C27" s="27">
        <f>Configurator!C31</f>
        <v>0</v>
      </c>
      <c r="D27" s="27">
        <f>Configurator!D31</f>
        <v>0</v>
      </c>
      <c r="E27" s="27">
        <f>Configurator!E31</f>
        <v>0</v>
      </c>
      <c r="F27" s="27">
        <f>Configurator!F31</f>
        <v>0</v>
      </c>
      <c r="G27" s="29" t="str">
        <f>IF(Configurator!B31="","",Configurator!K31)</f>
        <v/>
      </c>
      <c r="H27" s="27" t="str">
        <f>IF(Configurator!B31="","",IF(Configurator!J31="Custom (pick below)","Ovalini: "&amp;_xludf.TEXTJOIN(", ",TRUE,Configurator!#REF!,Configurator!#REF!,Configurator!#REF!,Configurator!#REF!),Configurator!J31))</f>
        <v/>
      </c>
      <c r="I27" s="27">
        <f>Configurator!M31</f>
        <v>0</v>
      </c>
    </row>
    <row r="28" spans="1:9" ht="15.75" x14ac:dyDescent="0.25">
      <c r="A28" s="28">
        <f>Configurator!A32</f>
        <v>23</v>
      </c>
      <c r="B28" s="26">
        <f>Configurator!B32</f>
        <v>0</v>
      </c>
      <c r="C28" s="27">
        <f>Configurator!C32</f>
        <v>0</v>
      </c>
      <c r="D28" s="27">
        <f>Configurator!D32</f>
        <v>0</v>
      </c>
      <c r="E28" s="27">
        <f>Configurator!E32</f>
        <v>0</v>
      </c>
      <c r="F28" s="27">
        <f>Configurator!F32</f>
        <v>0</v>
      </c>
      <c r="G28" s="29" t="str">
        <f>IF(Configurator!B32="","",Configurator!K32)</f>
        <v/>
      </c>
      <c r="H28" s="27" t="str">
        <f>IF(Configurator!B32="","",IF(Configurator!J32="Custom (pick below)","Ovalini: "&amp;_xludf.TEXTJOIN(", ",TRUE,Configurator!#REF!,Configurator!#REF!,Configurator!#REF!,Configurator!#REF!),Configurator!J32))</f>
        <v/>
      </c>
      <c r="I28" s="27">
        <f>Configurator!M32</f>
        <v>0</v>
      </c>
    </row>
    <row r="29" spans="1:9" ht="15.75" x14ac:dyDescent="0.25">
      <c r="A29" s="28">
        <f>Configurator!A33</f>
        <v>24</v>
      </c>
      <c r="B29" s="26">
        <f>Configurator!B33</f>
        <v>0</v>
      </c>
      <c r="C29" s="27">
        <f>Configurator!C33</f>
        <v>0</v>
      </c>
      <c r="D29" s="27">
        <f>Configurator!D33</f>
        <v>0</v>
      </c>
      <c r="E29" s="27">
        <f>Configurator!E33</f>
        <v>0</v>
      </c>
      <c r="F29" s="27">
        <f>Configurator!F33</f>
        <v>0</v>
      </c>
      <c r="G29" s="29" t="str">
        <f>IF(Configurator!B33="","",Configurator!K33)</f>
        <v/>
      </c>
      <c r="H29" s="27" t="str">
        <f>IF(Configurator!B33="","",IF(Configurator!J33="Custom (pick below)","Ovalini: "&amp;_xludf.TEXTJOIN(", ",TRUE,Configurator!#REF!,Configurator!#REF!,Configurator!#REF!,Configurator!#REF!),Configurator!J33))</f>
        <v/>
      </c>
      <c r="I29" s="27">
        <f>Configurator!M33</f>
        <v>0</v>
      </c>
    </row>
    <row r="30" spans="1:9" ht="15.75" x14ac:dyDescent="0.25">
      <c r="A30" s="28">
        <f>Configurator!A34</f>
        <v>25</v>
      </c>
      <c r="B30" s="26">
        <f>Configurator!B34</f>
        <v>0</v>
      </c>
      <c r="C30" s="27">
        <f>Configurator!C34</f>
        <v>0</v>
      </c>
      <c r="D30" s="27">
        <f>Configurator!D34</f>
        <v>0</v>
      </c>
      <c r="E30" s="27">
        <f>Configurator!E34</f>
        <v>0</v>
      </c>
      <c r="F30" s="27">
        <f>Configurator!F34</f>
        <v>0</v>
      </c>
      <c r="G30" s="29" t="str">
        <f>IF(Configurator!B34="","",Configurator!K34)</f>
        <v/>
      </c>
      <c r="H30" s="27" t="str">
        <f>IF(Configurator!B34="","",IF(Configurator!J34="Custom (pick below)","Ovalini: "&amp;_xludf.TEXTJOIN(", ",TRUE,Configurator!#REF!,Configurator!#REF!,Configurator!#REF!,Configurator!#REF!),Configurator!J34))</f>
        <v/>
      </c>
      <c r="I30" s="27">
        <f>Configurator!M34</f>
        <v>0</v>
      </c>
    </row>
    <row r="31" spans="1:9" ht="15.75" x14ac:dyDescent="0.25">
      <c r="A31" s="28">
        <f>Configurator!A35</f>
        <v>26</v>
      </c>
      <c r="B31" s="26">
        <f>Configurator!B35</f>
        <v>0</v>
      </c>
      <c r="C31" s="27">
        <f>Configurator!C35</f>
        <v>0</v>
      </c>
      <c r="D31" s="27">
        <f>Configurator!D35</f>
        <v>0</v>
      </c>
      <c r="E31" s="27">
        <f>Configurator!E35</f>
        <v>0</v>
      </c>
      <c r="F31" s="27">
        <f>Configurator!F35</f>
        <v>0</v>
      </c>
      <c r="G31" s="29" t="str">
        <f>IF(Configurator!B35="","",Configurator!K35)</f>
        <v/>
      </c>
      <c r="H31" s="27" t="str">
        <f>IF(Configurator!B35="","",IF(Configurator!J35="Custom (pick below)","Ovalini: "&amp;_xludf.TEXTJOIN(", ",TRUE,Configurator!#REF!,Configurator!#REF!,Configurator!#REF!,Configurator!#REF!),Configurator!J35))</f>
        <v/>
      </c>
      <c r="I31" s="27">
        <f>Configurator!M35</f>
        <v>0</v>
      </c>
    </row>
    <row r="32" spans="1:9" ht="15.75" x14ac:dyDescent="0.25">
      <c r="A32" s="28">
        <f>Configurator!A36</f>
        <v>27</v>
      </c>
      <c r="B32" s="26">
        <f>Configurator!B36</f>
        <v>0</v>
      </c>
      <c r="C32" s="27">
        <f>Configurator!C36</f>
        <v>0</v>
      </c>
      <c r="D32" s="27">
        <f>Configurator!D36</f>
        <v>0</v>
      </c>
      <c r="E32" s="27">
        <f>Configurator!E36</f>
        <v>0</v>
      </c>
      <c r="F32" s="27">
        <f>Configurator!F36</f>
        <v>0</v>
      </c>
      <c r="G32" s="29" t="str">
        <f>IF(Configurator!B36="","",Configurator!K36)</f>
        <v/>
      </c>
      <c r="H32" s="27" t="str">
        <f>IF(Configurator!B36="","",IF(Configurator!J36="Custom (pick below)","Ovalini: "&amp;_xludf.TEXTJOIN(", ",TRUE,Configurator!#REF!,Configurator!#REF!,Configurator!#REF!,Configurator!#REF!),Configurator!J36))</f>
        <v/>
      </c>
      <c r="I32" s="27">
        <f>Configurator!M36</f>
        <v>0</v>
      </c>
    </row>
    <row r="33" spans="1:9" ht="15.75" x14ac:dyDescent="0.25">
      <c r="A33" s="28">
        <f>Configurator!A37</f>
        <v>28</v>
      </c>
      <c r="B33" s="26">
        <f>Configurator!B37</f>
        <v>0</v>
      </c>
      <c r="C33" s="27">
        <f>Configurator!C37</f>
        <v>0</v>
      </c>
      <c r="D33" s="27">
        <f>Configurator!D37</f>
        <v>0</v>
      </c>
      <c r="E33" s="27">
        <f>Configurator!E37</f>
        <v>0</v>
      </c>
      <c r="F33" s="27">
        <f>Configurator!F37</f>
        <v>0</v>
      </c>
      <c r="G33" s="29" t="str">
        <f>IF(Configurator!B37="","",Configurator!K37)</f>
        <v/>
      </c>
      <c r="H33" s="27" t="str">
        <f>IF(Configurator!B37="","",IF(Configurator!J37="Custom (pick below)","Ovalini: "&amp;_xludf.TEXTJOIN(", ",TRUE,Configurator!#REF!,Configurator!#REF!,Configurator!#REF!,Configurator!#REF!),Configurator!J37))</f>
        <v/>
      </c>
      <c r="I33" s="27">
        <f>Configurator!M37</f>
        <v>0</v>
      </c>
    </row>
    <row r="34" spans="1:9" ht="15.75" x14ac:dyDescent="0.25">
      <c r="A34" s="28">
        <f>Configurator!A38</f>
        <v>29</v>
      </c>
      <c r="B34" s="26">
        <f>Configurator!B38</f>
        <v>0</v>
      </c>
      <c r="C34" s="27">
        <f>Configurator!C38</f>
        <v>0</v>
      </c>
      <c r="D34" s="27">
        <f>Configurator!D38</f>
        <v>0</v>
      </c>
      <c r="E34" s="27">
        <f>Configurator!E38</f>
        <v>0</v>
      </c>
      <c r="F34" s="27">
        <f>Configurator!F38</f>
        <v>0</v>
      </c>
      <c r="G34" s="29" t="str">
        <f>IF(Configurator!B38="","",Configurator!K38)</f>
        <v/>
      </c>
      <c r="H34" s="27" t="str">
        <f>IF(Configurator!B38="","",IF(Configurator!J38="Custom (pick below)","Ovalini: "&amp;_xludf.TEXTJOIN(", ",TRUE,Configurator!#REF!,Configurator!#REF!,Configurator!#REF!,Configurator!#REF!),Configurator!J38))</f>
        <v/>
      </c>
      <c r="I34" s="27">
        <f>Configurator!M38</f>
        <v>0</v>
      </c>
    </row>
    <row r="35" spans="1:9" ht="15.75" x14ac:dyDescent="0.25">
      <c r="A35" s="28">
        <f>Configurator!A39</f>
        <v>30</v>
      </c>
      <c r="B35" s="26">
        <f>Configurator!B39</f>
        <v>0</v>
      </c>
      <c r="C35" s="27">
        <f>Configurator!C39</f>
        <v>0</v>
      </c>
      <c r="D35" s="27">
        <f>Configurator!D39</f>
        <v>0</v>
      </c>
      <c r="E35" s="27">
        <f>Configurator!E39</f>
        <v>0</v>
      </c>
      <c r="F35" s="27">
        <f>Configurator!F39</f>
        <v>0</v>
      </c>
      <c r="G35" s="29" t="str">
        <f>IF(Configurator!B39="","",Configurator!K39)</f>
        <v/>
      </c>
      <c r="H35" s="27" t="str">
        <f>IF(Configurator!B39="","",IF(Configurator!J39="Custom (pick below)","Ovalini: "&amp;_xludf.TEXTJOIN(", ",TRUE,Configurator!#REF!,Configurator!#REF!,Configurator!#REF!,Configurator!#REF!),Configurator!J39))</f>
        <v/>
      </c>
      <c r="I35" s="27">
        <f>Configurator!M39</f>
        <v>0</v>
      </c>
    </row>
    <row r="36" spans="1:9" ht="15.75" x14ac:dyDescent="0.25">
      <c r="A36" s="28">
        <f>Configurator!A40</f>
        <v>31</v>
      </c>
      <c r="B36" s="26">
        <f>Configurator!B40</f>
        <v>0</v>
      </c>
      <c r="C36" s="27">
        <f>Configurator!C40</f>
        <v>0</v>
      </c>
      <c r="D36" s="27">
        <f>Configurator!D40</f>
        <v>0</v>
      </c>
      <c r="E36" s="27">
        <f>Configurator!E40</f>
        <v>0</v>
      </c>
      <c r="F36" s="27">
        <f>Configurator!F40</f>
        <v>0</v>
      </c>
      <c r="G36" s="29" t="str">
        <f>IF(Configurator!B40="","",Configurator!K40)</f>
        <v/>
      </c>
      <c r="H36" s="27" t="str">
        <f>IF(Configurator!B40="","",IF(Configurator!J40="Custom (pick below)","Ovalini: "&amp;_xludf.TEXTJOIN(", ",TRUE,Configurator!#REF!,Configurator!#REF!,Configurator!#REF!,Configurator!#REF!),Configurator!J40))</f>
        <v/>
      </c>
      <c r="I36" s="27">
        <f>Configurator!M40</f>
        <v>0</v>
      </c>
    </row>
    <row r="37" spans="1:9" ht="15.75" x14ac:dyDescent="0.25">
      <c r="A37" s="28">
        <f>Configurator!A41</f>
        <v>32</v>
      </c>
      <c r="B37" s="26">
        <f>Configurator!B41</f>
        <v>0</v>
      </c>
      <c r="C37" s="27">
        <f>Configurator!C41</f>
        <v>0</v>
      </c>
      <c r="D37" s="27">
        <f>Configurator!D41</f>
        <v>0</v>
      </c>
      <c r="E37" s="27">
        <f>Configurator!E41</f>
        <v>0</v>
      </c>
      <c r="F37" s="27">
        <f>Configurator!F41</f>
        <v>0</v>
      </c>
      <c r="G37" s="29" t="str">
        <f>IF(Configurator!B41="","",Configurator!K41)</f>
        <v/>
      </c>
      <c r="H37" s="27" t="str">
        <f>IF(Configurator!B41="","",IF(Configurator!J41="Custom (pick below)","Ovalini: "&amp;_xludf.TEXTJOIN(", ",TRUE,Configurator!#REF!,Configurator!#REF!,Configurator!#REF!,Configurator!#REF!),Configurator!J41))</f>
        <v/>
      </c>
      <c r="I37" s="27">
        <f>Configurator!M41</f>
        <v>0</v>
      </c>
    </row>
    <row r="38" spans="1:9" ht="15.75" x14ac:dyDescent="0.25">
      <c r="A38" s="28">
        <f>Configurator!A42</f>
        <v>33</v>
      </c>
      <c r="B38" s="26">
        <f>Configurator!B42</f>
        <v>0</v>
      </c>
      <c r="C38" s="27">
        <f>Configurator!C42</f>
        <v>0</v>
      </c>
      <c r="D38" s="27">
        <f>Configurator!D42</f>
        <v>0</v>
      </c>
      <c r="E38" s="27">
        <f>Configurator!E42</f>
        <v>0</v>
      </c>
      <c r="F38" s="27">
        <f>Configurator!F42</f>
        <v>0</v>
      </c>
      <c r="G38" s="29" t="str">
        <f>IF(Configurator!B42="","",Configurator!K42)</f>
        <v/>
      </c>
      <c r="H38" s="27" t="str">
        <f>IF(Configurator!B42="","",IF(Configurator!J42="Custom (pick below)","Ovalini: "&amp;_xludf.TEXTJOIN(", ",TRUE,Configurator!#REF!,Configurator!#REF!,Configurator!#REF!,Configurator!#REF!),Configurator!J42))</f>
        <v/>
      </c>
      <c r="I38" s="27">
        <f>Configurator!M42</f>
        <v>0</v>
      </c>
    </row>
    <row r="39" spans="1:9" ht="15.75" x14ac:dyDescent="0.25">
      <c r="A39" s="28">
        <f>Configurator!A43</f>
        <v>34</v>
      </c>
      <c r="B39" s="26">
        <f>Configurator!B43</f>
        <v>0</v>
      </c>
      <c r="C39" s="27">
        <f>Configurator!C43</f>
        <v>0</v>
      </c>
      <c r="D39" s="27">
        <f>Configurator!D43</f>
        <v>0</v>
      </c>
      <c r="E39" s="27">
        <f>Configurator!E43</f>
        <v>0</v>
      </c>
      <c r="F39" s="27">
        <f>Configurator!F43</f>
        <v>0</v>
      </c>
      <c r="G39" s="29" t="str">
        <f>IF(Configurator!B43="","",Configurator!K43)</f>
        <v/>
      </c>
      <c r="H39" s="27" t="str">
        <f>IF(Configurator!B43="","",IF(Configurator!J43="Custom (pick below)","Ovalini: "&amp;_xludf.TEXTJOIN(", ",TRUE,Configurator!#REF!,Configurator!#REF!,Configurator!#REF!,Configurator!#REF!),Configurator!J43))</f>
        <v/>
      </c>
      <c r="I39" s="27">
        <f>Configurator!M43</f>
        <v>0</v>
      </c>
    </row>
    <row r="40" spans="1:9" ht="15.75" x14ac:dyDescent="0.25">
      <c r="A40" s="28">
        <f>Configurator!A44</f>
        <v>35</v>
      </c>
      <c r="B40" s="26">
        <f>Configurator!B44</f>
        <v>0</v>
      </c>
      <c r="C40" s="27">
        <f>Configurator!C44</f>
        <v>0</v>
      </c>
      <c r="D40" s="27">
        <f>Configurator!D44</f>
        <v>0</v>
      </c>
      <c r="E40" s="27">
        <f>Configurator!E44</f>
        <v>0</v>
      </c>
      <c r="F40" s="27">
        <f>Configurator!F44</f>
        <v>0</v>
      </c>
      <c r="G40" s="29" t="str">
        <f>IF(Configurator!B44="","",Configurator!K44)</f>
        <v/>
      </c>
      <c r="H40" s="27" t="str">
        <f>IF(Configurator!B44="","",IF(Configurator!J44="Custom (pick below)","Ovalini: "&amp;_xludf.TEXTJOIN(", ",TRUE,Configurator!#REF!,Configurator!#REF!,Configurator!#REF!,Configurator!#REF!),Configurator!J44))</f>
        <v/>
      </c>
      <c r="I40" s="27">
        <f>Configurator!M44</f>
        <v>0</v>
      </c>
    </row>
    <row r="41" spans="1:9" ht="15.75" x14ac:dyDescent="0.25">
      <c r="A41" s="28">
        <f>Configurator!A45</f>
        <v>36</v>
      </c>
      <c r="B41" s="26">
        <f>Configurator!B45</f>
        <v>0</v>
      </c>
      <c r="C41" s="27">
        <f>Configurator!C45</f>
        <v>0</v>
      </c>
      <c r="D41" s="27">
        <f>Configurator!D45</f>
        <v>0</v>
      </c>
      <c r="E41" s="27">
        <f>Configurator!E45</f>
        <v>0</v>
      </c>
      <c r="F41" s="27">
        <f>Configurator!F45</f>
        <v>0</v>
      </c>
      <c r="G41" s="29" t="str">
        <f>IF(Configurator!B45="","",Configurator!K45)</f>
        <v/>
      </c>
      <c r="H41" s="27" t="str">
        <f>IF(Configurator!B45="","",IF(Configurator!J45="Custom (pick below)","Ovalini: "&amp;_xludf.TEXTJOIN(", ",TRUE,Configurator!#REF!,Configurator!#REF!,Configurator!#REF!,Configurator!#REF!),Configurator!J45))</f>
        <v/>
      </c>
      <c r="I41" s="27">
        <f>Configurator!M45</f>
        <v>0</v>
      </c>
    </row>
    <row r="42" spans="1:9" ht="15.75" x14ac:dyDescent="0.25">
      <c r="A42" s="28">
        <f>Configurator!A46</f>
        <v>37</v>
      </c>
      <c r="B42" s="26">
        <f>Configurator!B46</f>
        <v>0</v>
      </c>
      <c r="C42" s="27">
        <f>Configurator!C46</f>
        <v>0</v>
      </c>
      <c r="D42" s="27">
        <f>Configurator!D46</f>
        <v>0</v>
      </c>
      <c r="E42" s="27">
        <f>Configurator!E46</f>
        <v>0</v>
      </c>
      <c r="F42" s="27">
        <f>Configurator!F46</f>
        <v>0</v>
      </c>
      <c r="G42" s="29" t="str">
        <f>IF(Configurator!B46="","",Configurator!K46)</f>
        <v/>
      </c>
      <c r="H42" s="27" t="str">
        <f>IF(Configurator!B46="","",IF(Configurator!J46="Custom (pick below)","Ovalini: "&amp;_xludf.TEXTJOIN(", ",TRUE,Configurator!#REF!,Configurator!#REF!,Configurator!#REF!,Configurator!#REF!),Configurator!J46))</f>
        <v/>
      </c>
      <c r="I42" s="27">
        <f>Configurator!M46</f>
        <v>0</v>
      </c>
    </row>
    <row r="43" spans="1:9" ht="15.75" x14ac:dyDescent="0.25">
      <c r="A43" s="28">
        <f>Configurator!A47</f>
        <v>38</v>
      </c>
      <c r="B43" s="26">
        <f>Configurator!B47</f>
        <v>0</v>
      </c>
      <c r="C43" s="27">
        <f>Configurator!C47</f>
        <v>0</v>
      </c>
      <c r="D43" s="27">
        <f>Configurator!D47</f>
        <v>0</v>
      </c>
      <c r="E43" s="27">
        <f>Configurator!E47</f>
        <v>0</v>
      </c>
      <c r="F43" s="27">
        <f>Configurator!F47</f>
        <v>0</v>
      </c>
      <c r="G43" s="29" t="str">
        <f>IF(Configurator!B47="","",Configurator!K47)</f>
        <v/>
      </c>
      <c r="H43" s="27" t="str">
        <f>IF(Configurator!B47="","",IF(Configurator!J47="Custom (pick below)","Ovalini: "&amp;_xludf.TEXTJOIN(", ",TRUE,Configurator!#REF!,Configurator!#REF!,Configurator!#REF!,Configurator!#REF!),Configurator!J47))</f>
        <v/>
      </c>
      <c r="I43" s="27">
        <f>Configurator!M47</f>
        <v>0</v>
      </c>
    </row>
    <row r="44" spans="1:9" ht="15.75" x14ac:dyDescent="0.25">
      <c r="A44" s="28">
        <f>Configurator!A48</f>
        <v>39</v>
      </c>
      <c r="B44" s="26">
        <f>Configurator!B48</f>
        <v>0</v>
      </c>
      <c r="C44" s="27">
        <f>Configurator!C48</f>
        <v>0</v>
      </c>
      <c r="D44" s="27">
        <f>Configurator!D48</f>
        <v>0</v>
      </c>
      <c r="E44" s="27">
        <f>Configurator!E48</f>
        <v>0</v>
      </c>
      <c r="F44" s="27">
        <f>Configurator!F48</f>
        <v>0</v>
      </c>
      <c r="G44" s="29" t="str">
        <f>IF(Configurator!B48="","",Configurator!K48)</f>
        <v/>
      </c>
      <c r="H44" s="27" t="str">
        <f>IF(Configurator!B48="","",IF(Configurator!J48="Custom (pick below)","Ovalini: "&amp;_xludf.TEXTJOIN(", ",TRUE,Configurator!#REF!,Configurator!#REF!,Configurator!#REF!,Configurator!#REF!),Configurator!J48))</f>
        <v/>
      </c>
      <c r="I44" s="27">
        <f>Configurator!M48</f>
        <v>0</v>
      </c>
    </row>
    <row r="45" spans="1:9" ht="15.75" x14ac:dyDescent="0.25">
      <c r="A45" s="28">
        <f>Configurator!A49</f>
        <v>40</v>
      </c>
      <c r="B45" s="26">
        <f>Configurator!B49</f>
        <v>0</v>
      </c>
      <c r="C45" s="27">
        <f>Configurator!C49</f>
        <v>0</v>
      </c>
      <c r="D45" s="27">
        <f>Configurator!D49</f>
        <v>0</v>
      </c>
      <c r="E45" s="27">
        <f>Configurator!E49</f>
        <v>0</v>
      </c>
      <c r="F45" s="27">
        <f>Configurator!F49</f>
        <v>0</v>
      </c>
      <c r="G45" s="29" t="str">
        <f>IF(Configurator!B49="","",Configurator!K49)</f>
        <v/>
      </c>
      <c r="H45" s="27" t="str">
        <f>IF(Configurator!B49="","",IF(Configurator!J49="Custom (pick below)","Ovalini: "&amp;_xludf.TEXTJOIN(", ",TRUE,Configurator!#REF!,Configurator!#REF!,Configurator!#REF!,Configurator!#REF!),Configurator!J49))</f>
        <v/>
      </c>
      <c r="I45" s="27">
        <f>Configurator!M49</f>
        <v>0</v>
      </c>
    </row>
    <row r="46" spans="1:9" ht="15.75" x14ac:dyDescent="0.25">
      <c r="A46" s="28">
        <f>Configurator!A50</f>
        <v>41</v>
      </c>
      <c r="B46" s="26">
        <f>Configurator!B50</f>
        <v>0</v>
      </c>
      <c r="C46" s="27">
        <f>Configurator!C50</f>
        <v>0</v>
      </c>
      <c r="D46" s="27">
        <f>Configurator!D50</f>
        <v>0</v>
      </c>
      <c r="E46" s="27">
        <f>Configurator!E50</f>
        <v>0</v>
      </c>
      <c r="F46" s="27">
        <f>Configurator!F50</f>
        <v>0</v>
      </c>
      <c r="G46" s="29" t="str">
        <f>IF(Configurator!B50="","",Configurator!K50)</f>
        <v/>
      </c>
      <c r="H46" s="27" t="str">
        <f>IF(Configurator!B50="","",IF(Configurator!J50="Custom (pick below)","Ovalini: "&amp;_xludf.TEXTJOIN(", ",TRUE,Configurator!#REF!,Configurator!#REF!,Configurator!#REF!,Configurator!#REF!),Configurator!J50))</f>
        <v/>
      </c>
      <c r="I46" s="27">
        <f>Configurator!M50</f>
        <v>0</v>
      </c>
    </row>
    <row r="47" spans="1:9" ht="15.75" x14ac:dyDescent="0.25">
      <c r="A47" s="28">
        <f>Configurator!A51</f>
        <v>42</v>
      </c>
      <c r="B47" s="26">
        <f>Configurator!B51</f>
        <v>0</v>
      </c>
      <c r="C47" s="27">
        <f>Configurator!C51</f>
        <v>0</v>
      </c>
      <c r="D47" s="27">
        <f>Configurator!D51</f>
        <v>0</v>
      </c>
      <c r="E47" s="27">
        <f>Configurator!E51</f>
        <v>0</v>
      </c>
      <c r="F47" s="27">
        <f>Configurator!F51</f>
        <v>0</v>
      </c>
      <c r="G47" s="29" t="str">
        <f>IF(Configurator!B51="","",Configurator!K51)</f>
        <v/>
      </c>
      <c r="H47" s="27" t="str">
        <f>IF(Configurator!B51="","",IF(Configurator!J51="Custom (pick below)","Ovalini: "&amp;_xludf.TEXTJOIN(", ",TRUE,Configurator!#REF!,Configurator!#REF!,Configurator!#REF!,Configurator!#REF!),Configurator!J51))</f>
        <v/>
      </c>
      <c r="I47" s="27">
        <f>Configurator!M51</f>
        <v>0</v>
      </c>
    </row>
    <row r="48" spans="1:9" ht="15.75" x14ac:dyDescent="0.25">
      <c r="A48" s="28">
        <f>Configurator!A52</f>
        <v>43</v>
      </c>
      <c r="B48" s="26">
        <f>Configurator!B52</f>
        <v>0</v>
      </c>
      <c r="C48" s="27">
        <f>Configurator!C52</f>
        <v>0</v>
      </c>
      <c r="D48" s="27">
        <f>Configurator!D52</f>
        <v>0</v>
      </c>
      <c r="E48" s="27">
        <f>Configurator!E52</f>
        <v>0</v>
      </c>
      <c r="F48" s="27">
        <f>Configurator!F52</f>
        <v>0</v>
      </c>
      <c r="G48" s="29" t="str">
        <f>IF(Configurator!B52="","",Configurator!K52)</f>
        <v/>
      </c>
      <c r="H48" s="27" t="str">
        <f>IF(Configurator!B52="","",IF(Configurator!J52="Custom (pick below)","Ovalini: "&amp;_xludf.TEXTJOIN(", ",TRUE,Configurator!#REF!,Configurator!#REF!,Configurator!#REF!,Configurator!#REF!),Configurator!J52))</f>
        <v/>
      </c>
      <c r="I48" s="27">
        <f>Configurator!M52</f>
        <v>0</v>
      </c>
    </row>
    <row r="49" spans="1:9" ht="15.75" x14ac:dyDescent="0.25">
      <c r="A49" s="28">
        <f>Configurator!A53</f>
        <v>44</v>
      </c>
      <c r="B49" s="26">
        <f>Configurator!B53</f>
        <v>0</v>
      </c>
      <c r="C49" s="27">
        <f>Configurator!C53</f>
        <v>0</v>
      </c>
      <c r="D49" s="27">
        <f>Configurator!D53</f>
        <v>0</v>
      </c>
      <c r="E49" s="27">
        <f>Configurator!E53</f>
        <v>0</v>
      </c>
      <c r="F49" s="27">
        <f>Configurator!F53</f>
        <v>0</v>
      </c>
      <c r="G49" s="29" t="str">
        <f>IF(Configurator!B53="","",Configurator!K53)</f>
        <v/>
      </c>
      <c r="H49" s="27" t="str">
        <f>IF(Configurator!B53="","",IF(Configurator!J53="Custom (pick below)","Ovalini: "&amp;_xludf.TEXTJOIN(", ",TRUE,Configurator!#REF!,Configurator!#REF!,Configurator!#REF!,Configurator!#REF!),Configurator!J53))</f>
        <v/>
      </c>
      <c r="I49" s="27">
        <f>Configurator!M53</f>
        <v>0</v>
      </c>
    </row>
    <row r="50" spans="1:9" ht="15.75" x14ac:dyDescent="0.25">
      <c r="A50" s="28">
        <f>Configurator!A54</f>
        <v>45</v>
      </c>
      <c r="B50" s="26">
        <f>Configurator!B54</f>
        <v>0</v>
      </c>
      <c r="C50" s="27">
        <f>Configurator!C54</f>
        <v>0</v>
      </c>
      <c r="D50" s="27">
        <f>Configurator!D54</f>
        <v>0</v>
      </c>
      <c r="E50" s="27">
        <f>Configurator!E54</f>
        <v>0</v>
      </c>
      <c r="F50" s="27">
        <f>Configurator!F54</f>
        <v>0</v>
      </c>
      <c r="G50" s="29" t="str">
        <f>IF(Configurator!B54="","",Configurator!K54)</f>
        <v/>
      </c>
      <c r="H50" s="27" t="str">
        <f>IF(Configurator!B54="","",IF(Configurator!J54="Custom (pick below)","Ovalini: "&amp;_xludf.TEXTJOIN(", ",TRUE,Configurator!#REF!,Configurator!#REF!,Configurator!#REF!,Configurator!#REF!),Configurator!J54))</f>
        <v/>
      </c>
      <c r="I50" s="27">
        <f>Configurator!M54</f>
        <v>0</v>
      </c>
    </row>
    <row r="51" spans="1:9" ht="15.75" x14ac:dyDescent="0.25">
      <c r="A51" s="28">
        <f>Configurator!A55</f>
        <v>46</v>
      </c>
      <c r="B51" s="26">
        <f>Configurator!B55</f>
        <v>0</v>
      </c>
      <c r="C51" s="27">
        <f>Configurator!C55</f>
        <v>0</v>
      </c>
      <c r="D51" s="27">
        <f>Configurator!D55</f>
        <v>0</v>
      </c>
      <c r="E51" s="27">
        <f>Configurator!E55</f>
        <v>0</v>
      </c>
      <c r="F51" s="27">
        <f>Configurator!F55</f>
        <v>0</v>
      </c>
      <c r="G51" s="29" t="str">
        <f>IF(Configurator!B55="","",Configurator!K55)</f>
        <v/>
      </c>
      <c r="H51" s="27" t="str">
        <f>IF(Configurator!B55="","",IF(Configurator!J55="Custom (pick below)","Ovalini: "&amp;_xludf.TEXTJOIN(", ",TRUE,Configurator!#REF!,Configurator!#REF!,Configurator!#REF!,Configurator!#REF!),Configurator!J55))</f>
        <v/>
      </c>
      <c r="I51" s="27">
        <f>Configurator!M55</f>
        <v>0</v>
      </c>
    </row>
    <row r="52" spans="1:9" ht="15.75" x14ac:dyDescent="0.25">
      <c r="A52" s="28">
        <f>Configurator!A56</f>
        <v>47</v>
      </c>
      <c r="B52" s="26">
        <f>Configurator!B56</f>
        <v>0</v>
      </c>
      <c r="C52" s="27">
        <f>Configurator!C56</f>
        <v>0</v>
      </c>
      <c r="D52" s="27">
        <f>Configurator!D56</f>
        <v>0</v>
      </c>
      <c r="E52" s="27">
        <f>Configurator!E56</f>
        <v>0</v>
      </c>
      <c r="F52" s="27">
        <f>Configurator!F56</f>
        <v>0</v>
      </c>
      <c r="G52" s="29" t="str">
        <f>IF(Configurator!B56="","",Configurator!K56)</f>
        <v/>
      </c>
      <c r="H52" s="27" t="str">
        <f>IF(Configurator!B56="","",IF(Configurator!J56="Custom (pick below)","Ovalini: "&amp;_xludf.TEXTJOIN(", ",TRUE,Configurator!#REF!,Configurator!#REF!,Configurator!#REF!,Configurator!#REF!),Configurator!J56))</f>
        <v/>
      </c>
      <c r="I52" s="27">
        <f>Configurator!M56</f>
        <v>0</v>
      </c>
    </row>
    <row r="53" spans="1:9" ht="15.75" x14ac:dyDescent="0.25">
      <c r="A53" s="28">
        <f>Configurator!A57</f>
        <v>48</v>
      </c>
      <c r="B53" s="26">
        <f>Configurator!B57</f>
        <v>0</v>
      </c>
      <c r="C53" s="27">
        <f>Configurator!C57</f>
        <v>0</v>
      </c>
      <c r="D53" s="27">
        <f>Configurator!D57</f>
        <v>0</v>
      </c>
      <c r="E53" s="27">
        <f>Configurator!E57</f>
        <v>0</v>
      </c>
      <c r="F53" s="27">
        <f>Configurator!F57</f>
        <v>0</v>
      </c>
      <c r="G53" s="29" t="str">
        <f>IF(Configurator!B57="","",Configurator!K57)</f>
        <v/>
      </c>
      <c r="H53" s="27" t="str">
        <f>IF(Configurator!B57="","",IF(Configurator!J57="Custom (pick below)","Ovalini: "&amp;_xludf.TEXTJOIN(", ",TRUE,Configurator!#REF!,Configurator!#REF!,Configurator!#REF!,Configurator!#REF!),Configurator!J57))</f>
        <v/>
      </c>
      <c r="I53" s="27">
        <f>Configurator!M57</f>
        <v>0</v>
      </c>
    </row>
    <row r="54" spans="1:9" ht="15.75" x14ac:dyDescent="0.25">
      <c r="A54" s="28">
        <f>Configurator!A58</f>
        <v>49</v>
      </c>
      <c r="B54" s="26">
        <f>Configurator!B58</f>
        <v>0</v>
      </c>
      <c r="C54" s="27">
        <f>Configurator!C58</f>
        <v>0</v>
      </c>
      <c r="D54" s="27">
        <f>Configurator!D58</f>
        <v>0</v>
      </c>
      <c r="E54" s="27">
        <f>Configurator!E58</f>
        <v>0</v>
      </c>
      <c r="F54" s="27">
        <f>Configurator!F58</f>
        <v>0</v>
      </c>
      <c r="G54" s="29" t="str">
        <f>IF(Configurator!B58="","",Configurator!K58)</f>
        <v/>
      </c>
      <c r="H54" s="27" t="str">
        <f>IF(Configurator!B58="","",IF(Configurator!J58="Custom (pick below)","Ovalini: "&amp;_xludf.TEXTJOIN(", ",TRUE,Configurator!#REF!,Configurator!#REF!,Configurator!#REF!,Configurator!#REF!),Configurator!J58))</f>
        <v/>
      </c>
      <c r="I54" s="27">
        <f>Configurator!M58</f>
        <v>0</v>
      </c>
    </row>
    <row r="55" spans="1:9" ht="15.75" x14ac:dyDescent="0.25">
      <c r="A55" s="28">
        <f>Configurator!A59</f>
        <v>50</v>
      </c>
      <c r="B55" s="26">
        <f>Configurator!B59</f>
        <v>0</v>
      </c>
      <c r="C55" s="27">
        <f>Configurator!C59</f>
        <v>0</v>
      </c>
      <c r="D55" s="27">
        <f>Configurator!D59</f>
        <v>0</v>
      </c>
      <c r="E55" s="27">
        <f>Configurator!E59</f>
        <v>0</v>
      </c>
      <c r="F55" s="27">
        <f>Configurator!F59</f>
        <v>0</v>
      </c>
      <c r="G55" s="29" t="str">
        <f>IF(Configurator!B59="","",Configurator!K59)</f>
        <v/>
      </c>
      <c r="H55" s="27" t="str">
        <f>IF(Configurator!B59="","",IF(Configurator!J59="Custom (pick below)","Ovalini: "&amp;_xludf.TEXTJOIN(", ",TRUE,Configurator!#REF!,Configurator!#REF!,Configurator!#REF!,Configurator!#REF!),Configurator!J59))</f>
        <v/>
      </c>
      <c r="I55" s="27">
        <f>Configurator!M59</f>
        <v>0</v>
      </c>
    </row>
    <row r="58" spans="1:9" x14ac:dyDescent="0.25">
      <c r="A58" s="46" t="s">
        <v>172</v>
      </c>
      <c r="B58" s="39"/>
      <c r="C58" s="39"/>
      <c r="D58" s="39"/>
      <c r="E58" s="39"/>
      <c r="F58" s="39"/>
      <c r="G58" s="39"/>
      <c r="H58" s="39"/>
    </row>
    <row r="59" spans="1:9" x14ac:dyDescent="0.25">
      <c r="A59" s="39"/>
      <c r="B59" s="39"/>
      <c r="C59" s="39"/>
      <c r="D59" s="39"/>
      <c r="E59" s="39"/>
      <c r="F59" s="39"/>
      <c r="G59" s="39"/>
      <c r="H59" s="39"/>
    </row>
    <row r="60" spans="1:9" x14ac:dyDescent="0.25">
      <c r="A60" s="39"/>
      <c r="B60" s="39"/>
      <c r="C60" s="39"/>
      <c r="D60" s="39"/>
      <c r="E60" s="39"/>
      <c r="F60" s="39"/>
      <c r="G60" s="39"/>
      <c r="H60" s="39"/>
    </row>
  </sheetData>
  <sheetProtection sheet="1" objects="1" scenarios="1"/>
  <mergeCells count="3">
    <mergeCell ref="A58:H60"/>
    <mergeCell ref="A1:H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11</vt:i4>
      </vt:variant>
    </vt:vector>
  </HeadingPairs>
  <TitlesOfParts>
    <vt:vector size="15" baseType="lpstr">
      <vt:lpstr>Configurator</vt:lpstr>
      <vt:lpstr>Tabelle2</vt:lpstr>
      <vt:lpstr>Lists</vt:lpstr>
      <vt:lpstr>Production Summary</vt:lpstr>
      <vt:lpstr>List_Closure</vt:lpstr>
      <vt:lpstr>List_CordColor</vt:lpstr>
      <vt:lpstr>List_Eco</vt:lpstr>
      <vt:lpstr>List_Gold</vt:lpstr>
      <vt:lpstr>List_Letter</vt:lpstr>
      <vt:lpstr>List_MotifType</vt:lpstr>
      <vt:lpstr>List_Number</vt:lpstr>
      <vt:lpstr>List_OvalPack</vt:lpstr>
      <vt:lpstr>List_OvalType</vt:lpstr>
      <vt:lpstr>List_Size</vt:lpstr>
      <vt:lpstr>List_Symbol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Khamazyuk</dc:creator>
  <cp:lastModifiedBy>Office | Loverepublic</cp:lastModifiedBy>
  <dcterms:created xsi:type="dcterms:W3CDTF">2025-12-30T13:47:50Z</dcterms:created>
  <dcterms:modified xsi:type="dcterms:W3CDTF">2026-01-26T17:00:43Z</dcterms:modified>
</cp:coreProperties>
</file>